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ristin\"/>
    </mc:Choice>
  </mc:AlternateContent>
  <xr:revisionPtr revIDLastSave="0" documentId="13_ncr:1_{BF7B2675-6F4E-4CF7-80EA-84487DEEA5AC}" xr6:coauthVersionLast="45" xr6:coauthVersionMax="45" xr10:uidLastSave="{00000000-0000-0000-0000-000000000000}"/>
  <bookViews>
    <workbookView xWindow="-120" yWindow="-120" windowWidth="29040" windowHeight="15720" xr2:uid="{99B1EB55-116E-4CE7-A1ED-38A09589225C}"/>
  </bookViews>
  <sheets>
    <sheet name="PETTY CASH" sheetId="1" r:id="rId1"/>
    <sheet name="HKD" sheetId="2" r:id="rId2"/>
    <sheet name="PESO" sheetId="3" r:id="rId3"/>
    <sheet name="RMB" sheetId="4" r:id="rId4"/>
    <sheet name="TAIWAN" sheetId="5" r:id="rId5"/>
    <sheet name="CASH DOLLARS" sheetId="6" r:id="rId6"/>
    <sheet name="AUD" sheetId="7" r:id="rId7"/>
    <sheet name="BCA GIRO" sheetId="8" r:id="rId8"/>
    <sheet name="BCA GIRO 1" sheetId="9" r:id="rId9"/>
    <sheet name="MANDIRI GIRO" sheetId="10" r:id="rId10"/>
    <sheet name="PANIN GIRO" sheetId="11" r:id="rId11"/>
    <sheet name="PANIN USD" sheetId="12" r:id="rId1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8" l="1"/>
  <c r="G14" i="8"/>
  <c r="G15" i="8" s="1"/>
  <c r="G8" i="10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G7" i="11" l="1"/>
  <c r="G8" i="11" s="1"/>
  <c r="G9" i="11" s="1"/>
  <c r="G10" i="11" s="1"/>
  <c r="G6" i="11"/>
  <c r="G8" i="8" l="1"/>
  <c r="G9" i="8"/>
  <c r="G10" i="8" s="1"/>
  <c r="G11" i="8" s="1"/>
  <c r="G12" i="8" s="1"/>
  <c r="G6" i="8"/>
  <c r="G7" i="8" s="1"/>
  <c r="G5" i="8"/>
  <c r="F15" i="12"/>
  <c r="E15" i="12"/>
  <c r="G15" i="12" s="1"/>
  <c r="G10" i="12"/>
  <c r="F18" i="11"/>
  <c r="E18" i="11"/>
  <c r="G5" i="11"/>
  <c r="F46" i="10"/>
  <c r="E46" i="10"/>
  <c r="G46" i="10" s="1"/>
  <c r="G7" i="10"/>
  <c r="F13" i="9"/>
  <c r="E13" i="9"/>
  <c r="G13" i="9" s="1"/>
  <c r="F62" i="8"/>
  <c r="E62" i="8"/>
  <c r="G4" i="8"/>
  <c r="E17" i="7"/>
  <c r="D17" i="7"/>
  <c r="F17" i="7" s="1"/>
  <c r="F4" i="7"/>
  <c r="E29" i="6"/>
  <c r="D29" i="6"/>
  <c r="F29" i="6" s="1"/>
  <c r="F7" i="6"/>
  <c r="F8" i="6" s="1"/>
  <c r="F9" i="6" s="1"/>
  <c r="F10" i="6" s="1"/>
  <c r="F11" i="6" s="1"/>
  <c r="F12" i="6" s="1"/>
  <c r="F13" i="6" s="1"/>
  <c r="F14" i="6" s="1"/>
  <c r="F15" i="6" s="1"/>
  <c r="F16" i="6" s="1"/>
  <c r="F17" i="6" s="1"/>
  <c r="F18" i="6" s="1"/>
  <c r="F19" i="6" s="1"/>
  <c r="F20" i="6" s="1"/>
  <c r="F21" i="6" s="1"/>
  <c r="F22" i="6" s="1"/>
  <c r="F23" i="6" s="1"/>
  <c r="F5" i="6"/>
  <c r="E19" i="5"/>
  <c r="D19" i="5"/>
  <c r="F19" i="5" s="1"/>
  <c r="F5" i="5"/>
  <c r="F6" i="5" s="1"/>
  <c r="F4" i="5"/>
  <c r="G79" i="4"/>
  <c r="G78" i="4"/>
  <c r="G74" i="4"/>
  <c r="H72" i="4"/>
  <c r="E72" i="4"/>
  <c r="D72" i="4"/>
  <c r="F72" i="4" s="1"/>
  <c r="H71" i="4"/>
  <c r="H70" i="4"/>
  <c r="H21" i="4"/>
  <c r="H20" i="4"/>
  <c r="H19" i="4"/>
  <c r="H18" i="4"/>
  <c r="H17" i="4"/>
  <c r="F5" i="4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E14" i="3"/>
  <c r="D14" i="3"/>
  <c r="F14" i="3" s="1"/>
  <c r="F5" i="3"/>
  <c r="F6" i="3" s="1"/>
  <c r="G18" i="11" l="1"/>
  <c r="G62" i="8"/>
  <c r="G75" i="4"/>
  <c r="E18" i="2"/>
  <c r="D18" i="2"/>
  <c r="F18" i="2" s="1"/>
  <c r="F4" i="2"/>
  <c r="E76" i="1"/>
  <c r="F4" i="1"/>
  <c r="F5" i="1" l="1"/>
  <c r="D76" i="1" l="1"/>
  <c r="F7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siti lulu</author>
  </authors>
  <commentList>
    <comment ref="E11" authorId="0" shapeId="0" xr:uid="{81DAA1F3-4503-4841-A7DF-1ED5C6F32A83}">
      <text>
        <r>
          <rPr>
            <sz val="9"/>
            <color indexed="81"/>
            <rFont val="Tahoma"/>
            <family val="2"/>
          </rPr>
          <t xml:space="preserve">Rate Rp 14.844,-
</t>
        </r>
      </text>
    </comment>
  </commentList>
</comments>
</file>

<file path=xl/sharedStrings.xml><?xml version="1.0" encoding="utf-8"?>
<sst xmlns="http://schemas.openxmlformats.org/spreadsheetml/2006/main" count="280" uniqueCount="224">
  <si>
    <t>Buku Besar - Petty cash</t>
  </si>
  <si>
    <t>Wilung - Kasbon</t>
  </si>
  <si>
    <t>Wilung - Pengembalian kasbon</t>
  </si>
  <si>
    <t>T O T A L</t>
  </si>
  <si>
    <t>PT. Mitsindo Visual Pratama</t>
  </si>
  <si>
    <t>MATA UANG HONGKONG DOLLARS</t>
  </si>
  <si>
    <t>Saldo Per awal Januari 2017</t>
  </si>
  <si>
    <t>TOTAL</t>
  </si>
  <si>
    <t xml:space="preserve"> </t>
  </si>
  <si>
    <t>12/OD/II-009</t>
  </si>
  <si>
    <t>o</t>
  </si>
  <si>
    <t>MATA UANG Philipine</t>
  </si>
  <si>
    <t>Saldo Awal Januari 2017</t>
  </si>
  <si>
    <t>11/04/2025</t>
  </si>
  <si>
    <t>25/OP/IV-030</t>
  </si>
  <si>
    <t>Wilung - By. Perjalanan dinas ke Philipine</t>
  </si>
  <si>
    <t>ok accurat</t>
  </si>
  <si>
    <t>25/08/2025</t>
  </si>
  <si>
    <t>25/OD/VIII-017</t>
  </si>
  <si>
    <t>Wilung - Pengembalian by. Perjalanan dinas ke philipne (cancel)</t>
  </si>
  <si>
    <t>MATA UANG China</t>
  </si>
  <si>
    <t>Saldo Awal Januari 2018</t>
  </si>
  <si>
    <t>VP-18/I/004A</t>
  </si>
  <si>
    <t>Tesla Elec Technology - PO-18/I/002A</t>
  </si>
  <si>
    <t>18/OP/I-059</t>
  </si>
  <si>
    <t>Wilung - By. makan, taxi, kereta, sewa monil dan by lain2 tanpa bon</t>
  </si>
  <si>
    <t>18/JV/II-012</t>
  </si>
  <si>
    <t>Diterima dr Petty Cash - 410 rate 2175.6</t>
  </si>
  <si>
    <t>18/JV/IV-006</t>
  </si>
  <si>
    <t>Diterima dr Petty Cash - 1000 rate 2195</t>
  </si>
  <si>
    <t>18/OP/IV-065</t>
  </si>
  <si>
    <t>Wilung - Pinjaman sementara</t>
  </si>
  <si>
    <t>18/JV/V-005</t>
  </si>
  <si>
    <t>Setoran ke Cash RMB - rmb 10000 rate 2220</t>
  </si>
  <si>
    <t>18/OP/V-043</t>
  </si>
  <si>
    <t>Wilung - Kasbon dinas china w/ pak slamet</t>
  </si>
  <si>
    <t>18/OD/V-012</t>
  </si>
  <si>
    <t>Wilung - Pengembalian kasbon dinas china</t>
  </si>
  <si>
    <t>18/OP/V-074</t>
  </si>
  <si>
    <t xml:space="preserve">Wilung - By. perjalanan dinas pak wilung w/ pak slamet </t>
  </si>
  <si>
    <t>18/JV/XI-010</t>
  </si>
  <si>
    <t>Diterima dr Petty Cash - rmb 7000 rate 2165</t>
  </si>
  <si>
    <t>18/OP/XI-073</t>
  </si>
  <si>
    <t>Wilung - By. Dinas china w/ pak slamet 11 nop s/d 16 nop 2018</t>
  </si>
  <si>
    <t>19/OP/IV-001A</t>
  </si>
  <si>
    <t>Wilung - Makan, minum, hotel, alat2 kep kantor, uang akomodasi husen &amp; rahman - dinas china tgl 18 s/d 22 maret 2019</t>
  </si>
  <si>
    <t>19/JV/VII-001</t>
  </si>
  <si>
    <t>Setoran Mandiri ke RMB = 2068 x RMB 20.000</t>
  </si>
  <si>
    <t>19/OP/VII-002</t>
  </si>
  <si>
    <t>Wilung - Kasbon U/ perjalanan ke Beijing</t>
  </si>
  <si>
    <t>clear</t>
  </si>
  <si>
    <t>19/OD/VII-004</t>
  </si>
  <si>
    <t>Wilung - Pengembalian kasbon perjalanan ke Beijing</t>
  </si>
  <si>
    <t>19/OP/VII-201</t>
  </si>
  <si>
    <t>Wilung - Perjalanan dinas ke Beijing</t>
  </si>
  <si>
    <t>19/JV/X-010</t>
  </si>
  <si>
    <t>Setoran Petty Cash ke RMB = 1997 x RMB 17.000</t>
  </si>
  <si>
    <t>19/OP/XI-163A</t>
  </si>
  <si>
    <t>Wilung - Perjalanan dinas ke Beijing (bln 10)</t>
  </si>
  <si>
    <t>19/JV/XI-012</t>
  </si>
  <si>
    <t>Setoran Petty Cash ke RMB = 2.016 x RMB 5.000</t>
  </si>
  <si>
    <t>19/OP/XII-025</t>
  </si>
  <si>
    <t>Wilung - Perjalanan dinas ke Beijing tgl 24/11/2019 - 29/11/2019</t>
  </si>
  <si>
    <t>23/JV/V-013A</t>
  </si>
  <si>
    <t>Setoran BCA Giro ke RMB 20.000 x Rate Rp 2.140 (Sahabat Valas)</t>
  </si>
  <si>
    <t>23/OPB/V-264</t>
  </si>
  <si>
    <t xml:space="preserve">Wilung -  Kasbon Perjalanan dinas ke china (RMB 20.000 x Rp 2.140) </t>
  </si>
  <si>
    <t>23/OD/VII-004A</t>
  </si>
  <si>
    <t>Wilung - Pengembalian kasbon perjalanan dinas ke China</t>
  </si>
  <si>
    <t>23/OP/VII-065</t>
  </si>
  <si>
    <t>Wilung - By. Perjalanan dinas ke China (Rate Rp 2.140)</t>
  </si>
  <si>
    <t>23/OP/VII-066</t>
  </si>
  <si>
    <t>Wilung - By. Traning di proyek China (Rate Rp 2.140)</t>
  </si>
  <si>
    <t>23/JV/VII-009</t>
  </si>
  <si>
    <t>Setoran BCA Giro ke RMB 3.000 x Rate Rp 2.125 (Sahabat Valas)</t>
  </si>
  <si>
    <t>23/OP/VII-108</t>
  </si>
  <si>
    <t>Slamet - Kasbon utk pak adriel ke Perjalanan dinas ke China (RMB 3.000 x Rp 2.125)</t>
  </si>
  <si>
    <t>23/OD/VIII-026</t>
  </si>
  <si>
    <t>Slamet - Pengembalian kasbon perjalanan dinas ke china (pak adriel)</t>
  </si>
  <si>
    <t>23/OP/VIII-212</t>
  </si>
  <si>
    <t>Adriel - By transportasi perjalanan dinas ke china</t>
  </si>
  <si>
    <t>23/OP/X-197A</t>
  </si>
  <si>
    <t>Wilung - Kasbon utk perjalanan dinas ke cina (Rate 2.125)</t>
  </si>
  <si>
    <t>24/OD/I-024</t>
  </si>
  <si>
    <t>24/OP/I-222</t>
  </si>
  <si>
    <t>Wilung - By. Perjalanan dinas ke China</t>
  </si>
  <si>
    <t>24/OP/V-183</t>
  </si>
  <si>
    <t>Wilung - By. Perjalanan dinas ke Tiongkok</t>
  </si>
  <si>
    <t>24/JV/IX-001</t>
  </si>
  <si>
    <t>Setoran BCA Giro ke RMB 20.000 x Rate Rp 2.100 (uang nya dari Pak Slamet)</t>
  </si>
  <si>
    <t>24/JV/XI-002</t>
  </si>
  <si>
    <t>Setoran BCA Giro ke RMB 20.000 x Rate Rp 2.100 (uang nya dari pak slamet)</t>
  </si>
  <si>
    <t>24/OP/XII-085</t>
  </si>
  <si>
    <t>24/JV/XII-006</t>
  </si>
  <si>
    <t>Setoran Petty Cash ke RMB 10.000 x Rate Rp 2.100 (uangnya dari Pak Slamet)</t>
  </si>
  <si>
    <t>25/OP/II-034</t>
  </si>
  <si>
    <t xml:space="preserve">Slamet - Kasbon </t>
  </si>
  <si>
    <t>25/OP/IV-031</t>
  </si>
  <si>
    <t>Wilung - By. Perjalanan dinas ke china</t>
  </si>
  <si>
    <t>Slamet - kasbon utk perjalanan dinas ke china</t>
  </si>
  <si>
    <t>25/OD/V-005</t>
  </si>
  <si>
    <t>Slamet - Pengembalian kasbon perjalanan dinas ke china</t>
  </si>
  <si>
    <t>25/OP/V-028</t>
  </si>
  <si>
    <t>Slamet - By. Perjalanan dinas ke China</t>
  </si>
  <si>
    <t>25/JV/VIII-008A</t>
  </si>
  <si>
    <t>Diterima dari kas kecil - Kas RMB (Rp 2.100)</t>
  </si>
  <si>
    <t>25/JV/VIII-013</t>
  </si>
  <si>
    <t>25/OP/IX-119</t>
  </si>
  <si>
    <t xml:space="preserve">Wilung - Kasbon utk perjalanan dinas ke cina </t>
  </si>
  <si>
    <t>25/OD/XI-008</t>
  </si>
  <si>
    <t>25/OP/XI-057</t>
  </si>
  <si>
    <t>Wilung - Biaya - biaya perjalanan dinas ke China</t>
  </si>
  <si>
    <t>25/OP/XI-058</t>
  </si>
  <si>
    <t>MATA UANG TAIWAN</t>
  </si>
  <si>
    <t>17/JV/II-006</t>
  </si>
  <si>
    <t>Diterima dr Petty Cash 55,000 rate 425</t>
  </si>
  <si>
    <t>17/OP/III-001A</t>
  </si>
  <si>
    <t>Wilung - By perjalanan ke taiwan w/ pak slamet - no bon tgl 15 feb s/d 22 feb 2017</t>
  </si>
  <si>
    <t>Buku Besar - Cash USD</t>
  </si>
  <si>
    <t>Saldo Awal Januari 2019</t>
  </si>
  <si>
    <t>Setoran Mandiri ke kas dolar = 14.160 x $ 16.000</t>
  </si>
  <si>
    <t>VP-19/VII/002</t>
  </si>
  <si>
    <t>Beijing Lema Technology, CO Ltd - PO-19/VI/016</t>
  </si>
  <si>
    <t>19/JV/IX-008</t>
  </si>
  <si>
    <t>Setoran Mandiri ke kas dolar = 14.125 x $ 7.350</t>
  </si>
  <si>
    <t>ok</t>
  </si>
  <si>
    <t>VP-19/X/021</t>
  </si>
  <si>
    <t>Beijing Lema Technology, CO Ltd - PO-19/VIII/003</t>
  </si>
  <si>
    <t>22/JV/III-006</t>
  </si>
  <si>
    <t>Setoran BCA Giro ke kas dolar = 14.420 x $ 10.000</t>
  </si>
  <si>
    <t>22/OP/VIII-243</t>
  </si>
  <si>
    <t>VP-22/VIII/027</t>
  </si>
  <si>
    <t>Beijing Lema Technology, CO Ltd - ID0320120619, ID0320021902, ID0320010601, ID0319090201</t>
  </si>
  <si>
    <t>VP-23/XI/024</t>
  </si>
  <si>
    <t>YIP Holdings Limited - No Faktur : IDP0323090702 - Byr USD 787,50 - PO-23/X/009</t>
  </si>
  <si>
    <t>VP-23/XI/023</t>
  </si>
  <si>
    <t>YIP Holdings Limited - No Faktur : IDP0323101101 - Byr USD 796,50 - PO-23/X/019</t>
  </si>
  <si>
    <t>23/OP/XII-065</t>
  </si>
  <si>
    <t>Wilung - Kasbon utk byr CYNAP</t>
  </si>
  <si>
    <t>23/OD/XII-010A</t>
  </si>
  <si>
    <t>VP-23/XII/013A</t>
  </si>
  <si>
    <t>BMER PTE LTD - No Faktur : INV 230498 (Rate Rp 15.470)</t>
  </si>
  <si>
    <t>23/OP/XII-066A</t>
  </si>
  <si>
    <t>Wilung - By. Perjalanan dinas ke Singapure</t>
  </si>
  <si>
    <t>24/JV/VIII-006</t>
  </si>
  <si>
    <t>Setoran Kas kecil ke Kas Dolar = Rate 15.680 x $ 100</t>
  </si>
  <si>
    <t>24/OP/VIII-172</t>
  </si>
  <si>
    <t>Bu Mei - Sumbangan Utk angpao Ebdesk (disuruh pak slamet)</t>
  </si>
  <si>
    <t>24/JV/XI-009A</t>
  </si>
  <si>
    <t>Setoran BCA ke Kas Dolar = Rate 16.000 x $ 700 (yg beli pak wilung)</t>
  </si>
  <si>
    <t>24/OPB/XI-130</t>
  </si>
  <si>
    <t>Wilung - Sumbangan Utk angpao (disuruh pak wilung)</t>
  </si>
  <si>
    <t>25/JV/VIII-006</t>
  </si>
  <si>
    <t>Diterima dari Kas uang USD - Panin USD</t>
  </si>
  <si>
    <t>Buku Besar - Cash AUD</t>
  </si>
  <si>
    <t>Saldo Januari 2019</t>
  </si>
  <si>
    <t>Buku Besar - Bank BCA MVP ( IDR )</t>
  </si>
  <si>
    <t>Saldo Per Awal Januari 2025</t>
  </si>
  <si>
    <t>Diterima dari PANIN - BCA Giro</t>
  </si>
  <si>
    <t xml:space="preserve">BCA - kena biaya charge admin transfer setor ke Panin </t>
  </si>
  <si>
    <t>643 088 8941</t>
  </si>
  <si>
    <t>Buku Besar - Bank Mandiri MVP ( IDR )</t>
  </si>
  <si>
    <t>115 000 44 891 77</t>
  </si>
  <si>
    <t>Buku Besar - Bank PANIN (IDR)</t>
  </si>
  <si>
    <t>0765553838</t>
  </si>
  <si>
    <t xml:space="preserve">Panin - Kena charge admn byr BEIJING LEMA TECHNOLOGY CO.,LTD </t>
  </si>
  <si>
    <t>Buku Besar - Panin MVP ( USD )</t>
  </si>
  <si>
    <t>0766666666</t>
  </si>
  <si>
    <t>Tanggal</t>
  </si>
  <si>
    <t>No</t>
  </si>
  <si>
    <t>Keterangan</t>
  </si>
  <si>
    <t>USD</t>
  </si>
  <si>
    <t>Voucher</t>
  </si>
  <si>
    <t>Debet</t>
  </si>
  <si>
    <t>Kredit</t>
  </si>
  <si>
    <t>Saldo</t>
  </si>
  <si>
    <t>Saldo awal Januari 2025</t>
  </si>
  <si>
    <t>Saldo Per Awal Januari 2026</t>
  </si>
  <si>
    <t>ravena</t>
  </si>
  <si>
    <t>agnes</t>
  </si>
  <si>
    <t>Saldo Awal Januari 2026</t>
  </si>
  <si>
    <t>kas bu Mei</t>
  </si>
  <si>
    <t>Kristin - Byr org freelane a/n. Muhammad Yusuf (tgl 29/12/2025 s/d 04/01/2026)</t>
  </si>
  <si>
    <t>Slamet - Byr kartu kredit Bank Panin (By. Bensin, entertainent makan, dll)</t>
  </si>
  <si>
    <t>Kristin - Byr PT. Cipta Alpha Omega - Pembayaran biaya bongkar muat mitsindo - Pak yusuf (Bulan Desember 2025)</t>
  </si>
  <si>
    <t>Surya - Kasbon utk Proyek LED Binus Bandung</t>
  </si>
  <si>
    <t>Ferdi - Kasbon utk Proyek Bali</t>
  </si>
  <si>
    <t>Lily - Lemburan rakit kabinet indoor</t>
  </si>
  <si>
    <t>Rachman - Lemburan rakit kabinet indoor</t>
  </si>
  <si>
    <t>Iwan - Lemburan antar tamu setting LDBP Koprasi (SO 006746)</t>
  </si>
  <si>
    <t>Iwan - Lemburan Stadion bekasi (SO 006704)</t>
  </si>
  <si>
    <t>Iwan - Lemburan antar barang buat RDP (SO 006746)</t>
  </si>
  <si>
    <t>Iwan - lemburan antar barang BPJS Prabumulik (SO 006728) + antar barang ke stadion bekasi (SO 006704)</t>
  </si>
  <si>
    <t xml:space="preserve">Iwan - lemburan antar barang BPJS Prabumulik (SO 006728) </t>
  </si>
  <si>
    <t>SO 006746 - Slamet</t>
  </si>
  <si>
    <t>SO 006704 - Slamet</t>
  </si>
  <si>
    <t>SO 006728 - Slamet, SO 006704 - Slamet</t>
  </si>
  <si>
    <t>Iwan - Lemburan antar barang ke kementrian Bogor (SO 006741)</t>
  </si>
  <si>
    <t>SO 006741 - Lina</t>
  </si>
  <si>
    <t>Rachman - Lemburan antar barang ke kementrian Bogor (SO 006741)</t>
  </si>
  <si>
    <t>Lily - Lemburan antar barang ke kementrian Bogor (SO 006741)</t>
  </si>
  <si>
    <t>Iwan - Lemburan perbaikan indoor OJK Cirebon (SO 006675)</t>
  </si>
  <si>
    <t>SO 006675 - Slamet</t>
  </si>
  <si>
    <t>Lily - Lemburan perbaikan indoor OJK Cirebon (SO 006675)</t>
  </si>
  <si>
    <t>BEIJING LEMA TECHNOLOGY CO., LTD - No. Invoice IDP03251121001-P - Byr USD 19.007,25 (Rate Rp 16.765) - PO-25/XI/022, No. Invoice IDP03251128001-P - Byr USD 10.267,75 (Rate Rp 16.765) - PO-25/XII/005, No. Invoice IDP03251126001-P - Byr USD 15.799,55 (Rate Rp 16.765) - PO-25/XI/023, No Invoice IDP03251222001 - Byr USD 4.878,36 (Rate Rp 16.765) - PO-25/XII/024, No. Invoice IDP03251209001-P - Byr USD 4.564,10 + USD 26 (Rate Rp 16.765) - PO-25/XII/012, No Invoice IDP03251127002-P - Byr USD 9.313,50 (Rate Rp 16.765) - PO-25/XII/001</t>
  </si>
  <si>
    <t>YIP Holdings Limited - No Invoice : IDP03251225009 - Byr USD 900 (Rate Rp 16.765) - PO-25/XII/028, No Invoice : IDP03251127008 - Byr USD 495 + USD 26 (Rate Rp 16.765) - PO-25/XII/004,</t>
  </si>
  <si>
    <t xml:space="preserve">Panin - Kena charge admn byr YIP Holdings Limited </t>
  </si>
  <si>
    <t>BG756302</t>
  </si>
  <si>
    <t>Iwan - Pengembalian kasbon</t>
  </si>
  <si>
    <t xml:space="preserve">Iwan - By. Operasional (Bensin, toll, parkir) </t>
  </si>
  <si>
    <t>Iwan - Byr ganti ban motor B 6227 UFK</t>
  </si>
  <si>
    <t>Iwan - Byr perpanjang STNK motor B 6227 UFK</t>
  </si>
  <si>
    <t>Iwan - Kasbon utk operasional</t>
  </si>
  <si>
    <t>Wilung - Pengembalian kasbon utk byr perpanjang STNK mobil honda brio B 2738 BRH</t>
  </si>
  <si>
    <t>Wilung - Kasbon utk byr perpanjang STNK mobil B 2738 BRH</t>
  </si>
  <si>
    <t>Agus Sugi - kasbon utk perbaikan proyek videotron OJK Cirebon</t>
  </si>
  <si>
    <t>Wilung - Kasbon utk jalan ke cirebon</t>
  </si>
  <si>
    <t>Herlambang - Beli kopi, sunglight, vixal, wipol, kamper, dll</t>
  </si>
  <si>
    <t>Ravena - Byr TIKI kirim dokumen ke Bapak Rifaie (SO 0066704) &amp; ke Ibu Arsita (SO 006728)</t>
  </si>
  <si>
    <t>PT. Gosho Mandiri Utama - Pengembalian kasbon utk byr member parkiran mobil dan motor</t>
  </si>
  <si>
    <t>Devita Asmara Putri - Byr Komisi No SO 006723</t>
  </si>
  <si>
    <t>Devi Supriyanti - Byr komisi No SO 006741</t>
  </si>
  <si>
    <t>Iwan - Lemburan nyiapin barang binus bandung</t>
  </si>
  <si>
    <t>Iwan - lemburan antar tamu ke bekasi dan bandara dan kegudang era prima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</si>
</sst>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4" formatCode="_-&quot;Rp&quot;* #,##0.00_-;\-&quot;Rp&quot;* #,##0.00_-;_-&quot;Rp&quot;* &quot;-&quot;??_-;_-@_-"/>
    <numFmt numFmtId="43" formatCode="_-* #,##0.00_-;\-* #,##0.00_-;_-* &quot;-&quot;??_-;_-@_-"/>
    <numFmt numFmtId="164" formatCode="[$-409]d\-mmm\-yy;@"/>
    <numFmt numFmtId="165" formatCode="_-* #,##0.00_-;\-* #,##0.00_-;_-* &quot;-&quot;_-;_-@_-"/>
    <numFmt numFmtId="166" formatCode="_([$SGD]\ * #,##0.00_);_([$SGD]\ * \(#,##0.00\);_([$SGD]\ * &quot;-&quot;??_);_(@_)"/>
    <numFmt numFmtId="167" formatCode="[$PHP]\ #,##0.00"/>
    <numFmt numFmtId="168" formatCode="_-* #,##0.0_-;\-* #,##0.0_-;_-* &quot;-&quot;_-;_-@_-"/>
    <numFmt numFmtId="169" formatCode="[$CNY]\ #,##0.00"/>
    <numFmt numFmtId="170" formatCode="_(&quot;$&quot;* #,##0.00_);_(&quot;$&quot;* \(#,##0.00\);_(&quot;$&quot;* &quot;-&quot;??_);_(@_)"/>
    <numFmt numFmtId="171" formatCode="_-[$AUD]\ * #,##0_-;\-[$AUD]\ * #,##0_-;_-[$AUD]\ * &quot;-&quot;_-;_-@_-"/>
    <numFmt numFmtId="172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omic Sans MS"/>
      <family val="4"/>
    </font>
    <font>
      <sz val="10"/>
      <name val="Arial"/>
      <family val="2"/>
    </font>
    <font>
      <b/>
      <sz val="11"/>
      <name val="Comic Sans MS"/>
      <family val="4"/>
    </font>
    <font>
      <sz val="11"/>
      <color theme="1"/>
      <name val="Comic Sans MS"/>
      <family val="4"/>
    </font>
    <font>
      <b/>
      <sz val="12"/>
      <name val="Comic Sans MS"/>
      <family val="4"/>
    </font>
    <font>
      <sz val="12"/>
      <name val="Arial"/>
      <family val="2"/>
    </font>
    <font>
      <sz val="12"/>
      <name val="Comic Sans MS"/>
      <family val="4"/>
    </font>
    <font>
      <sz val="11"/>
      <color rgb="FFFF0000"/>
      <name val="Comic Sans MS"/>
      <family val="4"/>
    </font>
    <font>
      <sz val="12"/>
      <color rgb="FFFF0000"/>
      <name val="Arial"/>
      <family val="2"/>
    </font>
    <font>
      <b/>
      <sz val="12"/>
      <name val="Arial"/>
      <family val="2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sz val="12"/>
      <color rgb="FFFF0000"/>
      <name val="Comic Sans MS"/>
      <family val="4"/>
    </font>
    <font>
      <sz val="9"/>
      <color indexed="81"/>
      <name val="Tahoma"/>
      <family val="2"/>
    </font>
    <font>
      <b/>
      <sz val="11"/>
      <color theme="1"/>
      <name val="Comic Sans MS"/>
      <family val="4"/>
    </font>
    <font>
      <sz val="11"/>
      <color indexed="8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</cellStyleXfs>
  <cellXfs count="338">
    <xf numFmtId="0" fontId="0" fillId="0" borderId="0" xfId="0"/>
    <xf numFmtId="165" fontId="2" fillId="0" borderId="0" xfId="4" applyNumberFormat="1" applyFont="1" applyFill="1" applyAlignment="1">
      <alignment horizontal="center"/>
    </xf>
    <xf numFmtId="43" fontId="2" fillId="0" borderId="0" xfId="1" applyFont="1" applyFill="1" applyAlignment="1">
      <alignment horizontal="center"/>
    </xf>
    <xf numFmtId="165" fontId="2" fillId="0" borderId="0" xfId="4" applyNumberFormat="1" applyFont="1" applyFill="1"/>
    <xf numFmtId="43" fontId="2" fillId="0" borderId="0" xfId="1" applyFont="1" applyFill="1"/>
    <xf numFmtId="165" fontId="2" fillId="0" borderId="2" xfId="4" applyNumberFormat="1" applyFont="1" applyFill="1" applyBorder="1"/>
    <xf numFmtId="43" fontId="2" fillId="0" borderId="2" xfId="1" applyFont="1" applyFill="1" applyBorder="1"/>
    <xf numFmtId="164" fontId="2" fillId="0" borderId="3" xfId="0" applyNumberFormat="1" applyFont="1" applyBorder="1" applyAlignment="1">
      <alignment horizontal="center"/>
    </xf>
    <xf numFmtId="166" fontId="2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/>
    <xf numFmtId="165" fontId="4" fillId="0" borderId="3" xfId="4" applyNumberFormat="1" applyFont="1" applyFill="1" applyBorder="1"/>
    <xf numFmtId="43" fontId="4" fillId="0" borderId="3" xfId="1" applyFont="1" applyFill="1" applyBorder="1"/>
    <xf numFmtId="165" fontId="2" fillId="0" borderId="3" xfId="4" applyNumberFormat="1" applyFont="1" applyFill="1" applyBorder="1"/>
    <xf numFmtId="43" fontId="2" fillId="0" borderId="3" xfId="1" applyFont="1" applyFill="1" applyBorder="1"/>
    <xf numFmtId="0" fontId="5" fillId="0" borderId="5" xfId="0" applyFont="1" applyBorder="1"/>
    <xf numFmtId="0" fontId="2" fillId="2" borderId="5" xfId="0" applyFont="1" applyFill="1" applyBorder="1" applyAlignment="1">
      <alignment wrapText="1"/>
    </xf>
    <xf numFmtId="166" fontId="2" fillId="3" borderId="3" xfId="0" applyNumberFormat="1" applyFont="1" applyFill="1" applyBorder="1" applyAlignment="1">
      <alignment horizontal="left" vertical="center"/>
    </xf>
    <xf numFmtId="165" fontId="2" fillId="3" borderId="3" xfId="4" applyNumberFormat="1" applyFont="1" applyFill="1" applyBorder="1"/>
    <xf numFmtId="43" fontId="2" fillId="3" borderId="3" xfId="1" applyFont="1" applyFill="1" applyBorder="1"/>
    <xf numFmtId="0" fontId="2" fillId="4" borderId="5" xfId="0" applyFont="1" applyFill="1" applyBorder="1"/>
    <xf numFmtId="0" fontId="2" fillId="0" borderId="5" xfId="0" applyFont="1" applyBorder="1"/>
    <xf numFmtId="0" fontId="2" fillId="0" borderId="5" xfId="0" quotePrefix="1" applyFont="1" applyBorder="1" applyAlignment="1">
      <alignment horizontal="center" vertical="center"/>
    </xf>
    <xf numFmtId="165" fontId="2" fillId="0" borderId="5" xfId="4" applyNumberFormat="1" applyFont="1" applyFill="1" applyBorder="1"/>
    <xf numFmtId="43" fontId="2" fillId="2" borderId="5" xfId="1" applyFont="1" applyFill="1" applyBorder="1"/>
    <xf numFmtId="0" fontId="2" fillId="2" borderId="5" xfId="0" applyFont="1" applyFill="1" applyBorder="1"/>
    <xf numFmtId="166" fontId="2" fillId="0" borderId="6" xfId="0" applyNumberFormat="1" applyFont="1" applyBorder="1" applyAlignment="1">
      <alignment horizontal="center" vertical="center"/>
    </xf>
    <xf numFmtId="164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164" fontId="2" fillId="0" borderId="0" xfId="0" applyNumberFormat="1" applyFont="1" applyFill="1" applyAlignment="1">
      <alignment horizontal="center"/>
    </xf>
    <xf numFmtId="166" fontId="2" fillId="0" borderId="0" xfId="0" applyNumberFormat="1" applyFont="1" applyFill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/>
    </xf>
    <xf numFmtId="166" fontId="2" fillId="0" borderId="2" xfId="0" applyNumberFormat="1" applyFont="1" applyFill="1" applyBorder="1" applyAlignment="1">
      <alignment horizontal="center" vertical="center"/>
    </xf>
    <xf numFmtId="166" fontId="2" fillId="0" borderId="2" xfId="0" applyNumberFormat="1" applyFont="1" applyFill="1" applyBorder="1"/>
    <xf numFmtId="164" fontId="2" fillId="0" borderId="3" xfId="0" applyNumberFormat="1" applyFont="1" applyFill="1" applyBorder="1" applyAlignment="1">
      <alignment horizontal="center"/>
    </xf>
    <xf numFmtId="166" fontId="2" fillId="0" borderId="3" xfId="0" applyNumberFormat="1" applyFont="1" applyFill="1" applyBorder="1" applyAlignment="1">
      <alignment horizontal="center" vertical="center"/>
    </xf>
    <xf numFmtId="166" fontId="4" fillId="0" borderId="3" xfId="0" applyNumberFormat="1" applyFont="1" applyFill="1" applyBorder="1"/>
    <xf numFmtId="0" fontId="5" fillId="0" borderId="4" xfId="0" applyFont="1" applyFill="1" applyBorder="1"/>
    <xf numFmtId="164" fontId="2" fillId="0" borderId="3" xfId="0" quotePrefix="1" applyNumberFormat="1" applyFont="1" applyFill="1" applyBorder="1" applyAlignment="1">
      <alignment horizontal="center"/>
    </xf>
    <xf numFmtId="166" fontId="2" fillId="0" borderId="3" xfId="0" applyNumberFormat="1" applyFont="1" applyFill="1" applyBorder="1" applyAlignment="1">
      <alignment horizontal="left" vertical="center"/>
    </xf>
    <xf numFmtId="0" fontId="5" fillId="0" borderId="5" xfId="0" applyFont="1" applyFill="1" applyBorder="1"/>
    <xf numFmtId="0" fontId="2" fillId="0" borderId="5" xfId="0" applyFont="1" applyFill="1" applyBorder="1" applyAlignment="1">
      <alignment wrapText="1"/>
    </xf>
    <xf numFmtId="0" fontId="2" fillId="0" borderId="5" xfId="0" applyFont="1" applyFill="1" applyBorder="1"/>
    <xf numFmtId="0" fontId="2" fillId="0" borderId="5" xfId="0" quotePrefix="1" applyFont="1" applyFill="1" applyBorder="1" applyAlignment="1">
      <alignment horizontal="center" vertical="center"/>
    </xf>
    <xf numFmtId="43" fontId="2" fillId="0" borderId="5" xfId="1" applyFont="1" applyFill="1" applyBorder="1"/>
    <xf numFmtId="165" fontId="4" fillId="0" borderId="10" xfId="4" applyNumberFormat="1" applyFont="1" applyFill="1" applyBorder="1"/>
    <xf numFmtId="43" fontId="4" fillId="0" borderId="10" xfId="1" applyFont="1" applyFill="1" applyBorder="1"/>
    <xf numFmtId="43" fontId="4" fillId="0" borderId="8" xfId="1" applyFont="1" applyFill="1" applyBorder="1"/>
    <xf numFmtId="43" fontId="4" fillId="0" borderId="11" xfId="1" applyFont="1" applyFill="1" applyBorder="1"/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43" fontId="8" fillId="0" borderId="0" xfId="1" applyFont="1"/>
    <xf numFmtId="15" fontId="8" fillId="0" borderId="4" xfId="0" applyNumberFormat="1" applyFont="1" applyBorder="1" applyAlignment="1">
      <alignment horizontal="center"/>
    </xf>
    <xf numFmtId="0" fontId="8" fillId="0" borderId="4" xfId="0" quotePrefix="1" applyFont="1" applyBorder="1" applyAlignment="1">
      <alignment horizontal="center"/>
    </xf>
    <xf numFmtId="0" fontId="6" fillId="0" borderId="4" xfId="0" applyFont="1" applyBorder="1"/>
    <xf numFmtId="43" fontId="2" fillId="0" borderId="4" xfId="1" applyFont="1" applyBorder="1"/>
    <xf numFmtId="15" fontId="2" fillId="0" borderId="5" xfId="0" applyNumberFormat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0" fontId="4" fillId="0" borderId="5" xfId="0" applyFont="1" applyBorder="1"/>
    <xf numFmtId="43" fontId="2" fillId="0" borderId="5" xfId="1" applyFont="1" applyBorder="1"/>
    <xf numFmtId="15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3" fontId="2" fillId="0" borderId="6" xfId="1" applyFont="1" applyBorder="1"/>
    <xf numFmtId="43" fontId="4" fillId="0" borderId="10" xfId="1" applyFont="1" applyBorder="1"/>
    <xf numFmtId="15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43" fontId="6" fillId="0" borderId="0" xfId="1" applyFont="1"/>
    <xf numFmtId="14" fontId="8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center"/>
    </xf>
    <xf numFmtId="167" fontId="8" fillId="0" borderId="0" xfId="1" applyNumberFormat="1" applyFont="1"/>
    <xf numFmtId="166" fontId="8" fillId="0" borderId="4" xfId="0" applyNumberFormat="1" applyFont="1" applyBorder="1" applyAlignment="1">
      <alignment horizontal="center"/>
    </xf>
    <xf numFmtId="167" fontId="2" fillId="0" borderId="4" xfId="1" applyNumberFormat="1" applyFont="1" applyBorder="1"/>
    <xf numFmtId="166" fontId="2" fillId="0" borderId="5" xfId="0" quotePrefix="1" applyNumberFormat="1" applyFont="1" applyBorder="1" applyAlignment="1">
      <alignment horizontal="center"/>
    </xf>
    <xf numFmtId="167" fontId="2" fillId="0" borderId="5" xfId="1" applyNumberFormat="1" applyFont="1" applyBorder="1"/>
    <xf numFmtId="166" fontId="2" fillId="0" borderId="5" xfId="0" applyNumberFormat="1" applyFont="1" applyBorder="1" applyAlignment="1">
      <alignment horizontal="center"/>
    </xf>
    <xf numFmtId="167" fontId="2" fillId="0" borderId="12" xfId="1" applyNumberFormat="1" applyFont="1" applyBorder="1"/>
    <xf numFmtId="167" fontId="2" fillId="0" borderId="6" xfId="1" applyNumberFormat="1" applyFont="1" applyBorder="1"/>
    <xf numFmtId="166" fontId="2" fillId="0" borderId="6" xfId="0" applyNumberFormat="1" applyFont="1" applyBorder="1" applyAlignment="1">
      <alignment horizontal="center"/>
    </xf>
    <xf numFmtId="167" fontId="4" fillId="0" borderId="10" xfId="1" applyNumberFormat="1" applyFont="1" applyBorder="1"/>
    <xf numFmtId="166" fontId="6" fillId="0" borderId="0" xfId="0" applyNumberFormat="1" applyFont="1" applyAlignment="1">
      <alignment horizontal="center"/>
    </xf>
    <xf numFmtId="167" fontId="6" fillId="0" borderId="0" xfId="1" applyNumberFormat="1" applyFont="1"/>
    <xf numFmtId="168" fontId="7" fillId="0" borderId="0" xfId="4" applyNumberFormat="1" applyFont="1"/>
    <xf numFmtId="41" fontId="7" fillId="0" borderId="0" xfId="4" applyFont="1"/>
    <xf numFmtId="169" fontId="8" fillId="0" borderId="0" xfId="1" applyNumberFormat="1" applyFont="1"/>
    <xf numFmtId="169" fontId="8" fillId="0" borderId="13" xfId="1" applyNumberFormat="1" applyFont="1" applyBorder="1"/>
    <xf numFmtId="169" fontId="2" fillId="0" borderId="4" xfId="1" applyNumberFormat="1" applyFont="1" applyBorder="1"/>
    <xf numFmtId="169" fontId="2" fillId="0" borderId="3" xfId="1" applyNumberFormat="1" applyFont="1" applyBorder="1"/>
    <xf numFmtId="164" fontId="9" fillId="0" borderId="5" xfId="0" applyNumberFormat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9" fillId="0" borderId="3" xfId="0" applyFont="1" applyBorder="1"/>
    <xf numFmtId="169" fontId="9" fillId="0" borderId="14" xfId="1" applyNumberFormat="1" applyFont="1" applyBorder="1"/>
    <xf numFmtId="169" fontId="9" fillId="0" borderId="3" xfId="1" applyNumberFormat="1" applyFont="1" applyBorder="1"/>
    <xf numFmtId="168" fontId="10" fillId="0" borderId="0" xfId="4" applyNumberFormat="1" applyFont="1"/>
    <xf numFmtId="41" fontId="10" fillId="0" borderId="0" xfId="4" applyFont="1"/>
    <xf numFmtId="0" fontId="10" fillId="0" borderId="0" xfId="0" applyFont="1"/>
    <xf numFmtId="164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69" fontId="2" fillId="0" borderId="12" xfId="1" applyNumberFormat="1" applyFont="1" applyBorder="1"/>
    <xf numFmtId="169" fontId="2" fillId="0" borderId="5" xfId="1" applyNumberFormat="1" applyFont="1" applyBorder="1"/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3" borderId="5" xfId="0" applyFont="1" applyFill="1" applyBorder="1"/>
    <xf numFmtId="169" fontId="2" fillId="3" borderId="12" xfId="1" applyNumberFormat="1" applyFont="1" applyFill="1" applyBorder="1"/>
    <xf numFmtId="169" fontId="2" fillId="3" borderId="5" xfId="1" applyNumberFormat="1" applyFont="1" applyFill="1" applyBorder="1"/>
    <xf numFmtId="164" fontId="2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wrapText="1"/>
    </xf>
    <xf numFmtId="169" fontId="2" fillId="0" borderId="5" xfId="1" applyNumberFormat="1" applyFont="1" applyBorder="1" applyAlignment="1">
      <alignment vertical="center"/>
    </xf>
    <xf numFmtId="169" fontId="2" fillId="0" borderId="3" xfId="1" applyNumberFormat="1" applyFont="1" applyBorder="1" applyAlignment="1">
      <alignment vertical="center"/>
    </xf>
    <xf numFmtId="169" fontId="2" fillId="2" borderId="12" xfId="1" applyNumberFormat="1" applyFont="1" applyFill="1" applyBorder="1"/>
    <xf numFmtId="169" fontId="2" fillId="2" borderId="5" xfId="1" applyNumberFormat="1" applyFont="1" applyFill="1" applyBorder="1"/>
    <xf numFmtId="0" fontId="5" fillId="2" borderId="5" xfId="0" quotePrefix="1" applyFont="1" applyFill="1" applyBorder="1" applyAlignment="1">
      <alignment horizontal="center"/>
    </xf>
    <xf numFmtId="0" fontId="2" fillId="2" borderId="6" xfId="0" applyFont="1" applyFill="1" applyBorder="1"/>
    <xf numFmtId="169" fontId="4" fillId="0" borderId="12" xfId="1" applyNumberFormat="1" applyFont="1" applyBorder="1"/>
    <xf numFmtId="169" fontId="4" fillId="2" borderId="12" xfId="1" applyNumberFormat="1" applyFont="1" applyFill="1" applyBorder="1"/>
    <xf numFmtId="169" fontId="2" fillId="2" borderId="5" xfId="1" applyNumberFormat="1" applyFont="1" applyFill="1" applyBorder="1" applyAlignment="1">
      <alignment vertical="center"/>
    </xf>
    <xf numFmtId="0" fontId="2" fillId="0" borderId="0" xfId="0" applyFont="1"/>
    <xf numFmtId="0" fontId="2" fillId="3" borderId="6" xfId="0" applyFont="1" applyFill="1" applyBorder="1"/>
    <xf numFmtId="169" fontId="4" fillId="3" borderId="12" xfId="1" applyNumberFormat="1" applyFont="1" applyFill="1" applyBorder="1"/>
    <xf numFmtId="169" fontId="4" fillId="0" borderId="12" xfId="1" applyNumberFormat="1" applyFont="1" applyFill="1" applyBorder="1"/>
    <xf numFmtId="169" fontId="2" fillId="0" borderId="5" xfId="1" applyNumberFormat="1" applyFont="1" applyFill="1" applyBorder="1"/>
    <xf numFmtId="169" fontId="2" fillId="0" borderId="6" xfId="1" applyNumberFormat="1" applyFont="1" applyBorder="1"/>
    <xf numFmtId="169" fontId="4" fillId="0" borderId="1" xfId="1" applyNumberFormat="1" applyFont="1" applyBorder="1"/>
    <xf numFmtId="169" fontId="4" fillId="0" borderId="9" xfId="1" applyNumberFormat="1" applyFont="1" applyBorder="1"/>
    <xf numFmtId="165" fontId="7" fillId="0" borderId="0" xfId="4" applyNumberFormat="1" applyFont="1"/>
    <xf numFmtId="169" fontId="6" fillId="0" borderId="0" xfId="1" applyNumberFormat="1" applyFont="1"/>
    <xf numFmtId="165" fontId="11" fillId="0" borderId="0" xfId="4" applyNumberFormat="1" applyFont="1"/>
    <xf numFmtId="164" fontId="2" fillId="0" borderId="6" xfId="0" applyNumberFormat="1" applyFont="1" applyBorder="1" applyAlignment="1">
      <alignment horizontal="center"/>
    </xf>
    <xf numFmtId="166" fontId="2" fillId="2" borderId="5" xfId="0" applyNumberFormat="1" applyFont="1" applyFill="1" applyBorder="1" applyAlignment="1">
      <alignment horizontal="center"/>
    </xf>
    <xf numFmtId="43" fontId="2" fillId="0" borderId="12" xfId="1" applyFont="1" applyBorder="1"/>
    <xf numFmtId="43" fontId="2" fillId="0" borderId="3" xfId="1" applyFont="1" applyBorder="1"/>
    <xf numFmtId="164" fontId="2" fillId="0" borderId="7" xfId="0" applyNumberFormat="1" applyFont="1" applyBorder="1" applyAlignment="1">
      <alignment horizontal="center" vertical="center"/>
    </xf>
    <xf numFmtId="166" fontId="2" fillId="2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wrapText="1"/>
    </xf>
    <xf numFmtId="43" fontId="2" fillId="0" borderId="6" xfId="1" applyFont="1" applyBorder="1" applyAlignment="1">
      <alignment vertical="center"/>
    </xf>
    <xf numFmtId="43" fontId="2" fillId="0" borderId="7" xfId="1" applyFont="1" applyBorder="1" applyAlignment="1">
      <alignment vertical="center"/>
    </xf>
    <xf numFmtId="166" fontId="2" fillId="0" borderId="15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5" xfId="0" applyFont="1" applyBorder="1"/>
    <xf numFmtId="43" fontId="2" fillId="0" borderId="15" xfId="1" applyFont="1" applyBorder="1"/>
    <xf numFmtId="43" fontId="8" fillId="0" borderId="16" xfId="1" applyFont="1" applyBorder="1"/>
    <xf numFmtId="43" fontId="8" fillId="0" borderId="5" xfId="1" applyFont="1" applyBorder="1"/>
    <xf numFmtId="164" fontId="6" fillId="0" borderId="0" xfId="0" applyNumberFormat="1" applyFont="1" applyAlignment="1">
      <alignment horizontal="left"/>
    </xf>
    <xf numFmtId="0" fontId="6" fillId="0" borderId="0" xfId="0" applyFont="1" applyAlignment="1">
      <alignment horizontal="center" vertical="center"/>
    </xf>
    <xf numFmtId="44" fontId="6" fillId="0" borderId="0" xfId="3" applyFont="1"/>
    <xf numFmtId="170" fontId="6" fillId="0" borderId="0" xfId="3" applyNumberFormat="1" applyFont="1"/>
    <xf numFmtId="44" fontId="8" fillId="0" borderId="0" xfId="3" applyFont="1"/>
    <xf numFmtId="170" fontId="8" fillId="0" borderId="0" xfId="3" applyNumberFormat="1" applyFont="1"/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44" fontId="12" fillId="2" borderId="0" xfId="3" applyFont="1" applyFill="1"/>
    <xf numFmtId="44" fontId="12" fillId="0" borderId="0" xfId="3" applyFont="1"/>
    <xf numFmtId="170" fontId="8" fillId="0" borderId="0" xfId="0" applyNumberFormat="1" applyFont="1"/>
    <xf numFmtId="0" fontId="8" fillId="0" borderId="13" xfId="0" applyFont="1" applyBorder="1"/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center"/>
    </xf>
    <xf numFmtId="44" fontId="13" fillId="2" borderId="0" xfId="3" applyFont="1" applyFill="1"/>
    <xf numFmtId="170" fontId="6" fillId="0" borderId="0" xfId="0" applyNumberFormat="1" applyFont="1"/>
    <xf numFmtId="164" fontId="8" fillId="0" borderId="3" xfId="0" applyNumberFormat="1" applyFont="1" applyBorder="1" applyAlignment="1">
      <alignment horizontal="center"/>
    </xf>
    <xf numFmtId="166" fontId="8" fillId="0" borderId="3" xfId="0" applyNumberFormat="1" applyFont="1" applyBorder="1" applyAlignment="1">
      <alignment horizontal="center" vertical="center"/>
    </xf>
    <xf numFmtId="166" fontId="6" fillId="0" borderId="3" xfId="0" applyNumberFormat="1" applyFont="1" applyBorder="1"/>
    <xf numFmtId="43" fontId="8" fillId="0" borderId="3" xfId="1" applyFont="1" applyBorder="1"/>
    <xf numFmtId="41" fontId="14" fillId="0" borderId="0" xfId="4" applyFont="1"/>
    <xf numFmtId="0" fontId="2" fillId="0" borderId="3" xfId="0" applyFont="1" applyBorder="1"/>
    <xf numFmtId="44" fontId="5" fillId="2" borderId="5" xfId="3" applyFont="1" applyFill="1" applyBorder="1"/>
    <xf numFmtId="170" fontId="2" fillId="0" borderId="6" xfId="3" applyNumberFormat="1" applyFont="1" applyBorder="1"/>
    <xf numFmtId="164" fontId="2" fillId="0" borderId="6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44" fontId="5" fillId="2" borderId="5" xfId="3" applyFont="1" applyFill="1" applyBorder="1" applyAlignment="1">
      <alignment vertical="center"/>
    </xf>
    <xf numFmtId="170" fontId="2" fillId="0" borderId="6" xfId="3" applyNumberFormat="1" applyFont="1" applyBorder="1" applyAlignment="1">
      <alignment vertical="center"/>
    </xf>
    <xf numFmtId="0" fontId="2" fillId="3" borderId="3" xfId="0" applyFont="1" applyFill="1" applyBorder="1"/>
    <xf numFmtId="44" fontId="5" fillId="3" borderId="5" xfId="3" applyFont="1" applyFill="1" applyBorder="1"/>
    <xf numFmtId="0" fontId="2" fillId="0" borderId="3" xfId="0" applyFont="1" applyBorder="1" applyAlignment="1">
      <alignment wrapText="1"/>
    </xf>
    <xf numFmtId="164" fontId="2" fillId="2" borderId="5" xfId="0" applyNumberFormat="1" applyFont="1" applyFill="1" applyBorder="1" applyAlignment="1">
      <alignment horizontal="center" vertical="center"/>
    </xf>
    <xf numFmtId="166" fontId="2" fillId="0" borderId="5" xfId="0" quotePrefix="1" applyNumberFormat="1" applyFont="1" applyBorder="1" applyAlignment="1">
      <alignment horizontal="center" vertical="center"/>
    </xf>
    <xf numFmtId="44" fontId="5" fillId="0" borderId="5" xfId="3" applyFont="1" applyBorder="1"/>
    <xf numFmtId="170" fontId="2" fillId="0" borderId="15" xfId="3" applyNumberFormat="1" applyFont="1" applyBorder="1"/>
    <xf numFmtId="164" fontId="2" fillId="0" borderId="15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44" fontId="4" fillId="0" borderId="10" xfId="3" applyFont="1" applyBorder="1"/>
    <xf numFmtId="170" fontId="4" fillId="0" borderId="10" xfId="3" applyNumberFormat="1" applyFont="1" applyBorder="1"/>
    <xf numFmtId="171" fontId="6" fillId="0" borderId="0" xfId="3" applyNumberFormat="1" applyFont="1"/>
    <xf numFmtId="164" fontId="8" fillId="0" borderId="2" xfId="0" applyNumberFormat="1" applyFont="1" applyBorder="1" applyAlignment="1">
      <alignment horizontal="center"/>
    </xf>
    <xf numFmtId="166" fontId="8" fillId="0" borderId="2" xfId="0" applyNumberFormat="1" applyFont="1" applyBorder="1" applyAlignment="1">
      <alignment horizontal="center" vertical="center"/>
    </xf>
    <xf numFmtId="166" fontId="8" fillId="0" borderId="2" xfId="0" applyNumberFormat="1" applyFont="1" applyBorder="1"/>
    <xf numFmtId="171" fontId="6" fillId="0" borderId="2" xfId="1" applyNumberFormat="1" applyFont="1" applyBorder="1"/>
    <xf numFmtId="41" fontId="8" fillId="0" borderId="0" xfId="4" applyFont="1"/>
    <xf numFmtId="171" fontId="2" fillId="0" borderId="3" xfId="1" applyNumberFormat="1" applyFont="1" applyBorder="1"/>
    <xf numFmtId="171" fontId="2" fillId="0" borderId="5" xfId="1" applyNumberFormat="1" applyFont="1" applyBorder="1"/>
    <xf numFmtId="171" fontId="5" fillId="2" borderId="5" xfId="3" applyNumberFormat="1" applyFont="1" applyFill="1" applyBorder="1"/>
    <xf numFmtId="171" fontId="16" fillId="2" borderId="5" xfId="3" applyNumberFormat="1" applyFont="1" applyFill="1" applyBorder="1"/>
    <xf numFmtId="171" fontId="2" fillId="0" borderId="6" xfId="3" applyNumberFormat="1" applyFont="1" applyBorder="1"/>
    <xf numFmtId="164" fontId="4" fillId="0" borderId="5" xfId="0" applyNumberFormat="1" applyFont="1" applyBorder="1" applyAlignment="1">
      <alignment horizontal="center"/>
    </xf>
    <xf numFmtId="166" fontId="4" fillId="0" borderId="5" xfId="0" applyNumberFormat="1" applyFont="1" applyBorder="1" applyAlignment="1">
      <alignment horizontal="center"/>
    </xf>
    <xf numFmtId="0" fontId="4" fillId="0" borderId="3" xfId="0" applyFont="1" applyBorder="1"/>
    <xf numFmtId="0" fontId="16" fillId="0" borderId="5" xfId="0" applyFont="1" applyBorder="1"/>
    <xf numFmtId="171" fontId="5" fillId="0" borderId="5" xfId="3" applyNumberFormat="1" applyFont="1" applyBorder="1"/>
    <xf numFmtId="171" fontId="2" fillId="0" borderId="15" xfId="3" applyNumberFormat="1" applyFont="1" applyBorder="1"/>
    <xf numFmtId="171" fontId="4" fillId="0" borderId="10" xfId="3" applyNumberFormat="1" applyFont="1" applyBorder="1"/>
    <xf numFmtId="171" fontId="8" fillId="0" borderId="0" xfId="3" applyNumberFormat="1" applyFont="1"/>
    <xf numFmtId="43" fontId="6" fillId="0" borderId="0" xfId="1" applyFont="1" applyFill="1"/>
    <xf numFmtId="164" fontId="8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43" fontId="8" fillId="0" borderId="13" xfId="1" applyFont="1" applyFill="1" applyBorder="1"/>
    <xf numFmtId="43" fontId="8" fillId="0" borderId="0" xfId="1" applyFont="1" applyFill="1" applyBorder="1"/>
    <xf numFmtId="164" fontId="2" fillId="0" borderId="17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4" fillId="0" borderId="17" xfId="0" applyFont="1" applyBorder="1"/>
    <xf numFmtId="43" fontId="4" fillId="0" borderId="4" xfId="1" applyFont="1" applyFill="1" applyBorder="1"/>
    <xf numFmtId="0" fontId="4" fillId="0" borderId="4" xfId="0" applyFont="1" applyBorder="1"/>
    <xf numFmtId="43" fontId="4" fillId="0" borderId="4" xfId="0" applyNumberFormat="1" applyFont="1" applyBorder="1"/>
    <xf numFmtId="164" fontId="5" fillId="0" borderId="5" xfId="0" applyNumberFormat="1" applyFont="1" applyBorder="1"/>
    <xf numFmtId="0" fontId="5" fillId="0" borderId="5" xfId="0" applyFont="1" applyBorder="1" applyAlignment="1">
      <alignment horizontal="center" vertical="center"/>
    </xf>
    <xf numFmtId="0" fontId="2" fillId="0" borderId="6" xfId="0" applyFont="1" applyBorder="1"/>
    <xf numFmtId="165" fontId="5" fillId="0" borderId="5" xfId="2" applyNumberFormat="1" applyFont="1" applyFill="1" applyBorder="1"/>
    <xf numFmtId="43" fontId="2" fillId="0" borderId="3" xfId="0" applyNumberFormat="1" applyFont="1" applyBorder="1"/>
    <xf numFmtId="43" fontId="17" fillId="0" borderId="5" xfId="1" applyFont="1" applyFill="1" applyBorder="1" applyAlignment="1">
      <alignment horizontal="center"/>
    </xf>
    <xf numFmtId="43" fontId="2" fillId="0" borderId="5" xfId="1" applyFont="1" applyFill="1" applyBorder="1" applyAlignment="1">
      <alignment vertical="center"/>
    </xf>
    <xf numFmtId="0" fontId="2" fillId="0" borderId="6" xfId="0" applyFont="1" applyBorder="1" applyAlignment="1">
      <alignment wrapText="1"/>
    </xf>
    <xf numFmtId="43" fontId="5" fillId="0" borderId="5" xfId="0" applyNumberFormat="1" applyFont="1" applyBorder="1"/>
    <xf numFmtId="0" fontId="5" fillId="0" borderId="5" xfId="0" quotePrefix="1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2" borderId="5" xfId="0" applyFont="1" applyFill="1" applyBorder="1"/>
    <xf numFmtId="165" fontId="5" fillId="0" borderId="5" xfId="2" applyNumberFormat="1" applyFont="1" applyFill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5" fillId="0" borderId="6" xfId="0" applyFont="1" applyBorder="1"/>
    <xf numFmtId="165" fontId="5" fillId="0" borderId="6" xfId="2" applyNumberFormat="1" applyFont="1" applyFill="1" applyBorder="1"/>
    <xf numFmtId="165" fontId="5" fillId="0" borderId="6" xfId="2" applyNumberFormat="1" applyFont="1" applyFill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43" fontId="16" fillId="0" borderId="10" xfId="0" applyNumberFormat="1" applyFont="1" applyBorder="1"/>
    <xf numFmtId="166" fontId="6" fillId="0" borderId="0" xfId="0" applyNumberFormat="1" applyFont="1" applyAlignment="1">
      <alignment horizontal="left"/>
    </xf>
    <xf numFmtId="43" fontId="4" fillId="0" borderId="10" xfId="0" applyNumberFormat="1" applyFont="1" applyBorder="1"/>
    <xf numFmtId="164" fontId="8" fillId="2" borderId="0" xfId="0" applyNumberFormat="1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6" fillId="2" borderId="0" xfId="0" applyFont="1" applyFill="1"/>
    <xf numFmtId="43" fontId="2" fillId="0" borderId="16" xfId="1" applyFont="1" applyFill="1" applyBorder="1"/>
    <xf numFmtId="43" fontId="2" fillId="0" borderId="16" xfId="1" applyFont="1" applyFill="1" applyBorder="1" applyAlignment="1">
      <alignment vertical="center"/>
    </xf>
    <xf numFmtId="0" fontId="5" fillId="0" borderId="5" xfId="0" applyFont="1" applyBorder="1" applyAlignment="1">
      <alignment wrapText="1"/>
    </xf>
    <xf numFmtId="166" fontId="6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horizontal="left"/>
    </xf>
    <xf numFmtId="43" fontId="6" fillId="0" borderId="0" xfId="1" applyFont="1" applyFill="1" applyAlignment="1">
      <alignment horizontal="left"/>
    </xf>
    <xf numFmtId="164" fontId="6" fillId="0" borderId="0" xfId="0" applyNumberFormat="1" applyFont="1" applyFill="1" applyAlignment="1">
      <alignment horizontal="left"/>
    </xf>
    <xf numFmtId="164" fontId="8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6" fillId="0" borderId="0" xfId="0" applyFont="1" applyFill="1"/>
    <xf numFmtId="0" fontId="8" fillId="0" borderId="0" xfId="0" applyFont="1" applyFill="1"/>
    <xf numFmtId="43" fontId="8" fillId="0" borderId="0" xfId="1" applyFont="1" applyFill="1"/>
    <xf numFmtId="164" fontId="8" fillId="0" borderId="13" xfId="0" applyNumberFormat="1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6" fillId="0" borderId="13" xfId="0" applyFont="1" applyFill="1" applyBorder="1"/>
    <xf numFmtId="0" fontId="8" fillId="0" borderId="13" xfId="0" applyFont="1" applyFill="1" applyBorder="1"/>
    <xf numFmtId="164" fontId="8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6" fillId="0" borderId="1" xfId="0" applyFont="1" applyFill="1" applyBorder="1"/>
    <xf numFmtId="0" fontId="8" fillId="0" borderId="1" xfId="0" applyFont="1" applyFill="1" applyBorder="1"/>
    <xf numFmtId="43" fontId="8" fillId="0" borderId="1" xfId="1" applyFont="1" applyFill="1" applyBorder="1"/>
    <xf numFmtId="0" fontId="8" fillId="0" borderId="0" xfId="0" applyFont="1" applyFill="1" applyAlignment="1">
      <alignment horizontal="center"/>
    </xf>
    <xf numFmtId="164" fontId="2" fillId="0" borderId="5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4" fillId="0" borderId="5" xfId="0" applyFont="1" applyFill="1" applyBorder="1"/>
    <xf numFmtId="43" fontId="4" fillId="0" borderId="5" xfId="1" applyFont="1" applyFill="1" applyBorder="1"/>
    <xf numFmtId="164" fontId="2" fillId="0" borderId="3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3" xfId="0" applyFont="1" applyFill="1" applyBorder="1"/>
    <xf numFmtId="0" fontId="2" fillId="0" borderId="5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/>
    </xf>
    <xf numFmtId="0" fontId="2" fillId="0" borderId="3" xfId="0" applyFont="1" applyFill="1" applyBorder="1"/>
    <xf numFmtId="0" fontId="5" fillId="0" borderId="5" xfId="0" applyFont="1" applyFill="1" applyBorder="1" applyAlignment="1">
      <alignment wrapText="1"/>
    </xf>
    <xf numFmtId="0" fontId="0" fillId="2" borderId="0" xfId="0" applyFill="1"/>
    <xf numFmtId="164" fontId="6" fillId="2" borderId="0" xfId="0" quotePrefix="1" applyNumberFormat="1" applyFont="1" applyFill="1" applyAlignment="1">
      <alignment horizontal="left"/>
    </xf>
    <xf numFmtId="164" fontId="2" fillId="2" borderId="4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2" borderId="4" xfId="0" applyFont="1" applyFill="1" applyBorder="1"/>
    <xf numFmtId="43" fontId="4" fillId="2" borderId="4" xfId="1" applyFont="1" applyFill="1" applyBorder="1"/>
    <xf numFmtId="172" fontId="4" fillId="2" borderId="4" xfId="0" applyNumberFormat="1" applyFont="1" applyFill="1" applyBorder="1"/>
    <xf numFmtId="164" fontId="2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3" fontId="2" fillId="2" borderId="7" xfId="1" applyFont="1" applyFill="1" applyBorder="1"/>
    <xf numFmtId="43" fontId="2" fillId="2" borderId="7" xfId="1" applyFont="1" applyFill="1" applyBorder="1" applyAlignment="1">
      <alignment horizontal="center" vertical="center"/>
    </xf>
    <xf numFmtId="172" fontId="2" fillId="2" borderId="3" xfId="0" applyNumberFormat="1" applyFont="1" applyFill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43" fontId="2" fillId="2" borderId="5" xfId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43" fontId="2" fillId="2" borderId="6" xfId="1" applyFont="1" applyFill="1" applyBorder="1"/>
    <xf numFmtId="43" fontId="2" fillId="2" borderId="6" xfId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172" fontId="4" fillId="0" borderId="10" xfId="0" applyNumberFormat="1" applyFont="1" applyBorder="1"/>
    <xf numFmtId="44" fontId="13" fillId="0" borderId="0" xfId="3" applyFont="1"/>
    <xf numFmtId="164" fontId="6" fillId="0" borderId="0" xfId="0" quotePrefix="1" applyNumberFormat="1" applyFont="1" applyAlignment="1">
      <alignment horizontal="left"/>
    </xf>
    <xf numFmtId="164" fontId="6" fillId="0" borderId="0" xfId="0" applyNumberFormat="1" applyFont="1" applyAlignment="1">
      <alignment horizontal="center"/>
    </xf>
    <xf numFmtId="164" fontId="4" fillId="0" borderId="19" xfId="0" applyNumberFormat="1" applyFont="1" applyBorder="1" applyAlignment="1">
      <alignment horizontal="center"/>
    </xf>
    <xf numFmtId="166" fontId="2" fillId="0" borderId="19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164" fontId="4" fillId="0" borderId="20" xfId="0" applyNumberFormat="1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0" xfId="0" applyFont="1" applyBorder="1"/>
    <xf numFmtId="44" fontId="4" fillId="0" borderId="10" xfId="3" applyFont="1" applyBorder="1" applyAlignment="1">
      <alignment horizontal="center"/>
    </xf>
    <xf numFmtId="44" fontId="16" fillId="0" borderId="10" xfId="3" applyFont="1" applyBorder="1" applyAlignment="1">
      <alignment horizontal="center"/>
    </xf>
    <xf numFmtId="44" fontId="2" fillId="0" borderId="5" xfId="3" applyFont="1" applyBorder="1"/>
    <xf numFmtId="165" fontId="2" fillId="0" borderId="5" xfId="3" applyNumberFormat="1" applyFont="1" applyBorder="1"/>
    <xf numFmtId="165" fontId="5" fillId="0" borderId="5" xfId="3" applyNumberFormat="1" applyFont="1" applyBorder="1"/>
    <xf numFmtId="44" fontId="4" fillId="0" borderId="1" xfId="3" applyFont="1" applyBorder="1"/>
    <xf numFmtId="164" fontId="5" fillId="0" borderId="5" xfId="0" applyNumberFormat="1" applyFont="1" applyBorder="1" applyAlignment="1">
      <alignment horizontal="center" vertical="center"/>
    </xf>
    <xf numFmtId="166" fontId="2" fillId="0" borderId="13" xfId="0" applyNumberFormat="1" applyFont="1" applyFill="1" applyBorder="1"/>
    <xf numFmtId="0" fontId="2" fillId="0" borderId="0" xfId="0" applyFont="1" applyFill="1" applyBorder="1" applyAlignment="1">
      <alignment horizontal="center"/>
    </xf>
    <xf numFmtId="165" fontId="2" fillId="4" borderId="5" xfId="4" applyNumberFormat="1" applyFont="1" applyFill="1" applyBorder="1"/>
    <xf numFmtId="43" fontId="2" fillId="2" borderId="21" xfId="1" applyFont="1" applyFill="1" applyBorder="1"/>
    <xf numFmtId="0" fontId="2" fillId="0" borderId="3" xfId="0" applyFont="1" applyFill="1" applyBorder="1" applyAlignment="1">
      <alignment wrapText="1"/>
    </xf>
    <xf numFmtId="164" fontId="4" fillId="0" borderId="8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4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66" fontId="6" fillId="0" borderId="0" xfId="0" applyNumberFormat="1" applyFont="1" applyAlignment="1">
      <alignment horizontal="left"/>
    </xf>
    <xf numFmtId="0" fontId="16" fillId="0" borderId="8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164" fontId="4" fillId="0" borderId="8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64" fontId="4" fillId="0" borderId="9" xfId="0" applyNumberFormat="1" applyFont="1" applyFill="1" applyBorder="1" applyAlignment="1">
      <alignment horizontal="center"/>
    </xf>
    <xf numFmtId="166" fontId="6" fillId="2" borderId="0" xfId="0" applyNumberFormat="1" applyFont="1" applyFill="1" applyAlignment="1">
      <alignment horizontal="left"/>
    </xf>
    <xf numFmtId="44" fontId="4" fillId="0" borderId="8" xfId="3" applyFont="1" applyBorder="1" applyAlignment="1">
      <alignment horizontal="center"/>
    </xf>
    <xf numFmtId="44" fontId="4" fillId="0" borderId="1" xfId="3" applyFont="1" applyBorder="1" applyAlignment="1">
      <alignment horizontal="center"/>
    </xf>
    <xf numFmtId="44" fontId="4" fillId="0" borderId="9" xfId="3" applyFont="1" applyBorder="1" applyAlignment="1">
      <alignment horizontal="center"/>
    </xf>
    <xf numFmtId="166" fontId="2" fillId="4" borderId="3" xfId="0" applyNumberFormat="1" applyFont="1" applyFill="1" applyBorder="1" applyAlignment="1">
      <alignment horizontal="left" vertical="center"/>
    </xf>
    <xf numFmtId="165" fontId="2" fillId="4" borderId="3" xfId="4" applyNumberFormat="1" applyFont="1" applyFill="1" applyBorder="1"/>
    <xf numFmtId="43" fontId="2" fillId="4" borderId="3" xfId="1" applyFont="1" applyFill="1" applyBorder="1"/>
  </cellXfs>
  <cellStyles count="5">
    <cellStyle name="Comma" xfId="1" builtinId="3"/>
    <cellStyle name="Comma [0]" xfId="2" builtinId="6"/>
    <cellStyle name="Comma [0] 2" xfId="4" xr:uid="{E4E9B618-0F3B-44D3-BF80-0FC5285AA1B6}"/>
    <cellStyle name="Currency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F6800-A37B-452B-902B-C6E89184326E}">
  <dimension ref="A1:G76"/>
  <sheetViews>
    <sheetView tabSelected="1" topLeftCell="A28" workbookViewId="0">
      <selection activeCell="D59" sqref="D59"/>
    </sheetView>
  </sheetViews>
  <sheetFormatPr defaultRowHeight="15" x14ac:dyDescent="0.25"/>
  <cols>
    <col min="1" max="1" width="14.7109375" customWidth="1"/>
    <col min="2" max="2" width="17.140625" bestFit="1" customWidth="1"/>
    <col min="3" max="3" width="128.5703125" bestFit="1" customWidth="1"/>
    <col min="4" max="5" width="21.28515625" bestFit="1" customWidth="1"/>
    <col min="6" max="6" width="20" bestFit="1" customWidth="1"/>
    <col min="7" max="7" width="28.42578125" bestFit="1" customWidth="1"/>
  </cols>
  <sheetData>
    <row r="1" spans="1:7" ht="16.5" x14ac:dyDescent="0.3">
      <c r="A1" s="26" t="s">
        <v>0</v>
      </c>
      <c r="B1" s="27"/>
      <c r="C1" s="312"/>
      <c r="D1" s="1"/>
      <c r="E1" s="2"/>
      <c r="F1" s="2"/>
      <c r="G1" s="28"/>
    </row>
    <row r="2" spans="1:7" ht="17.25" thickBot="1" x14ac:dyDescent="0.35">
      <c r="A2" s="29"/>
      <c r="B2" s="30"/>
      <c r="C2" s="311"/>
      <c r="D2" s="3"/>
      <c r="E2" s="4"/>
      <c r="F2" s="4"/>
      <c r="G2" s="28"/>
    </row>
    <row r="3" spans="1:7" ht="17.25" thickBot="1" x14ac:dyDescent="0.35">
      <c r="A3" s="31"/>
      <c r="B3" s="32"/>
      <c r="C3" s="33"/>
      <c r="D3" s="5"/>
      <c r="E3" s="6"/>
      <c r="F3" s="6"/>
      <c r="G3" s="28"/>
    </row>
    <row r="4" spans="1:7" ht="18" x14ac:dyDescent="0.35">
      <c r="A4" s="34"/>
      <c r="B4" s="35"/>
      <c r="C4" s="36" t="s">
        <v>180</v>
      </c>
      <c r="D4" s="10">
        <v>40849100</v>
      </c>
      <c r="E4" s="11"/>
      <c r="F4" s="11">
        <f>D4</f>
        <v>40849100</v>
      </c>
      <c r="G4" s="37"/>
    </row>
    <row r="5" spans="1:7" ht="16.5" x14ac:dyDescent="0.3">
      <c r="A5" s="7">
        <v>46027</v>
      </c>
      <c r="B5" s="107"/>
      <c r="C5" s="19" t="s">
        <v>187</v>
      </c>
      <c r="D5" s="313"/>
      <c r="E5" s="313">
        <v>160000</v>
      </c>
      <c r="F5" s="314">
        <f>F4+D5-E5</f>
        <v>40689100</v>
      </c>
      <c r="G5" s="14"/>
    </row>
    <row r="6" spans="1:7" ht="16.5" x14ac:dyDescent="0.3">
      <c r="A6" s="7">
        <v>46027</v>
      </c>
      <c r="B6" s="107"/>
      <c r="C6" s="19" t="s">
        <v>188</v>
      </c>
      <c r="D6" s="313"/>
      <c r="E6" s="313">
        <v>160000</v>
      </c>
      <c r="F6" s="314">
        <f t="shared" ref="F6:F58" si="0">F5+D6-E6</f>
        <v>40529100</v>
      </c>
      <c r="G6" s="14"/>
    </row>
    <row r="7" spans="1:7" ht="16.5" x14ac:dyDescent="0.3">
      <c r="A7" s="7">
        <v>46027</v>
      </c>
      <c r="B7" s="107"/>
      <c r="C7" s="19" t="s">
        <v>189</v>
      </c>
      <c r="D7" s="313"/>
      <c r="E7" s="313">
        <v>200000</v>
      </c>
      <c r="F7" s="314">
        <f t="shared" si="0"/>
        <v>40329100</v>
      </c>
      <c r="G7" s="14" t="s">
        <v>194</v>
      </c>
    </row>
    <row r="8" spans="1:7" ht="16.5" x14ac:dyDescent="0.3">
      <c r="A8" s="7">
        <v>46027</v>
      </c>
      <c r="B8" s="107"/>
      <c r="C8" s="19" t="s">
        <v>190</v>
      </c>
      <c r="D8" s="313"/>
      <c r="E8" s="313">
        <v>200000</v>
      </c>
      <c r="F8" s="314">
        <f t="shared" si="0"/>
        <v>40129100</v>
      </c>
      <c r="G8" s="14" t="s">
        <v>195</v>
      </c>
    </row>
    <row r="9" spans="1:7" ht="16.5" x14ac:dyDescent="0.3">
      <c r="A9" s="7">
        <v>46027</v>
      </c>
      <c r="B9" s="107"/>
      <c r="C9" s="19" t="s">
        <v>191</v>
      </c>
      <c r="D9" s="313"/>
      <c r="E9" s="313">
        <v>160000</v>
      </c>
      <c r="F9" s="314">
        <f t="shared" si="0"/>
        <v>39969100</v>
      </c>
      <c r="G9" s="14" t="s">
        <v>194</v>
      </c>
    </row>
    <row r="10" spans="1:7" ht="33" x14ac:dyDescent="0.3">
      <c r="A10" s="7">
        <v>46027</v>
      </c>
      <c r="B10" s="107"/>
      <c r="C10" s="19" t="s">
        <v>192</v>
      </c>
      <c r="D10" s="313"/>
      <c r="E10" s="313">
        <v>200000</v>
      </c>
      <c r="F10" s="314">
        <f t="shared" si="0"/>
        <v>39769100</v>
      </c>
      <c r="G10" s="241" t="s">
        <v>196</v>
      </c>
    </row>
    <row r="11" spans="1:7" ht="16.5" x14ac:dyDescent="0.3">
      <c r="A11" s="7">
        <v>46027</v>
      </c>
      <c r="B11" s="107"/>
      <c r="C11" s="19" t="s">
        <v>193</v>
      </c>
      <c r="D11" s="313"/>
      <c r="E11" s="313">
        <v>60000</v>
      </c>
      <c r="F11" s="314">
        <f t="shared" si="0"/>
        <v>39709100</v>
      </c>
      <c r="G11" s="14"/>
    </row>
    <row r="12" spans="1:7" ht="16.5" x14ac:dyDescent="0.3">
      <c r="A12" s="7">
        <v>46027</v>
      </c>
      <c r="B12" s="107"/>
      <c r="C12" s="19" t="s">
        <v>197</v>
      </c>
      <c r="D12" s="313"/>
      <c r="E12" s="313">
        <v>80000</v>
      </c>
      <c r="F12" s="314">
        <f t="shared" si="0"/>
        <v>39629100</v>
      </c>
      <c r="G12" s="14" t="s">
        <v>198</v>
      </c>
    </row>
    <row r="13" spans="1:7" ht="16.5" x14ac:dyDescent="0.3">
      <c r="A13" s="7">
        <v>46027</v>
      </c>
      <c r="B13" s="107"/>
      <c r="C13" s="19" t="s">
        <v>199</v>
      </c>
      <c r="D13" s="313"/>
      <c r="E13" s="313">
        <v>80000</v>
      </c>
      <c r="F13" s="314">
        <f t="shared" si="0"/>
        <v>39549100</v>
      </c>
      <c r="G13" s="14" t="s">
        <v>198</v>
      </c>
    </row>
    <row r="14" spans="1:7" ht="16.5" x14ac:dyDescent="0.3">
      <c r="A14" s="7">
        <v>46027</v>
      </c>
      <c r="B14" s="107"/>
      <c r="C14" s="19" t="s">
        <v>200</v>
      </c>
      <c r="D14" s="313"/>
      <c r="E14" s="313">
        <v>80000</v>
      </c>
      <c r="F14" s="314">
        <f t="shared" si="0"/>
        <v>39469100</v>
      </c>
      <c r="G14" s="14" t="s">
        <v>198</v>
      </c>
    </row>
    <row r="15" spans="1:7" ht="16.5" x14ac:dyDescent="0.3">
      <c r="A15" s="7">
        <v>46027</v>
      </c>
      <c r="B15" s="107"/>
      <c r="C15" s="19" t="s">
        <v>201</v>
      </c>
      <c r="D15" s="313"/>
      <c r="E15" s="313">
        <v>180000</v>
      </c>
      <c r="F15" s="314">
        <f t="shared" si="0"/>
        <v>39289100</v>
      </c>
      <c r="G15" s="14" t="s">
        <v>202</v>
      </c>
    </row>
    <row r="16" spans="1:7" ht="16.5" x14ac:dyDescent="0.3">
      <c r="A16" s="7">
        <v>46027</v>
      </c>
      <c r="B16" s="107"/>
      <c r="C16" s="19" t="s">
        <v>203</v>
      </c>
      <c r="D16" s="313"/>
      <c r="E16" s="313">
        <v>180000</v>
      </c>
      <c r="F16" s="314">
        <f t="shared" si="0"/>
        <v>39109100</v>
      </c>
      <c r="G16" s="14" t="s">
        <v>202</v>
      </c>
    </row>
    <row r="17" spans="1:7" ht="16.5" x14ac:dyDescent="0.3">
      <c r="A17" s="38">
        <v>46027</v>
      </c>
      <c r="B17" s="35"/>
      <c r="C17" s="15" t="s">
        <v>182</v>
      </c>
      <c r="D17" s="12"/>
      <c r="E17" s="13">
        <v>570000</v>
      </c>
      <c r="F17" s="314">
        <f t="shared" si="0"/>
        <v>38539100</v>
      </c>
      <c r="G17" s="40"/>
    </row>
    <row r="18" spans="1:7" ht="16.5" x14ac:dyDescent="0.3">
      <c r="A18" s="38">
        <v>46027</v>
      </c>
      <c r="B18" s="35"/>
      <c r="C18" s="39" t="s">
        <v>183</v>
      </c>
      <c r="D18" s="12"/>
      <c r="E18" s="13">
        <v>4084400</v>
      </c>
      <c r="F18" s="314">
        <f t="shared" si="0"/>
        <v>34454700</v>
      </c>
      <c r="G18" s="40"/>
    </row>
    <row r="19" spans="1:7" ht="16.5" x14ac:dyDescent="0.3">
      <c r="A19" s="38">
        <v>46027</v>
      </c>
      <c r="B19" s="35"/>
      <c r="C19" s="20" t="s">
        <v>184</v>
      </c>
      <c r="D19" s="12"/>
      <c r="E19" s="13">
        <v>3340100</v>
      </c>
      <c r="F19" s="314">
        <f t="shared" si="0"/>
        <v>31114600</v>
      </c>
      <c r="G19" s="40"/>
    </row>
    <row r="20" spans="1:7" ht="16.5" x14ac:dyDescent="0.3">
      <c r="A20" s="38">
        <v>46027</v>
      </c>
      <c r="B20" s="35"/>
      <c r="C20" s="16" t="s">
        <v>185</v>
      </c>
      <c r="D20" s="17"/>
      <c r="E20" s="18">
        <v>3000000</v>
      </c>
      <c r="F20" s="314">
        <f t="shared" si="0"/>
        <v>28114600</v>
      </c>
      <c r="G20" s="40"/>
    </row>
    <row r="21" spans="1:7" ht="16.5" x14ac:dyDescent="0.3">
      <c r="A21" s="38">
        <v>46027</v>
      </c>
      <c r="B21" s="35"/>
      <c r="C21" s="16" t="s">
        <v>186</v>
      </c>
      <c r="D21" s="17"/>
      <c r="E21" s="18">
        <v>5000000</v>
      </c>
      <c r="F21" s="314">
        <f t="shared" si="0"/>
        <v>23114600</v>
      </c>
      <c r="G21" s="40"/>
    </row>
    <row r="22" spans="1:7" ht="16.5" x14ac:dyDescent="0.3">
      <c r="A22" s="38">
        <v>46027</v>
      </c>
      <c r="B22" s="35"/>
      <c r="C22" s="39" t="s">
        <v>208</v>
      </c>
      <c r="D22" s="12">
        <v>500000</v>
      </c>
      <c r="E22" s="13"/>
      <c r="F22" s="314">
        <f t="shared" si="0"/>
        <v>23614600</v>
      </c>
      <c r="G22" s="40"/>
    </row>
    <row r="23" spans="1:7" ht="16.5" x14ac:dyDescent="0.3">
      <c r="A23" s="38">
        <v>46027</v>
      </c>
      <c r="B23" s="35"/>
      <c r="C23" s="39" t="s">
        <v>209</v>
      </c>
      <c r="D23" s="12"/>
      <c r="E23" s="13">
        <v>550500</v>
      </c>
      <c r="F23" s="314">
        <f t="shared" si="0"/>
        <v>23064100</v>
      </c>
      <c r="G23" s="40"/>
    </row>
    <row r="24" spans="1:7" ht="16.5" x14ac:dyDescent="0.3">
      <c r="A24" s="38">
        <v>46027</v>
      </c>
      <c r="B24" s="35"/>
      <c r="C24" s="41" t="s">
        <v>210</v>
      </c>
      <c r="D24" s="12"/>
      <c r="E24" s="13">
        <v>50000</v>
      </c>
      <c r="F24" s="314">
        <f t="shared" si="0"/>
        <v>23014100</v>
      </c>
      <c r="G24" s="40"/>
    </row>
    <row r="25" spans="1:7" ht="16.5" x14ac:dyDescent="0.3">
      <c r="A25" s="38">
        <v>46027</v>
      </c>
      <c r="B25" s="35"/>
      <c r="C25" s="42" t="s">
        <v>213</v>
      </c>
      <c r="D25" s="12">
        <v>3000000</v>
      </c>
      <c r="E25" s="13"/>
      <c r="F25" s="314">
        <f t="shared" si="0"/>
        <v>26014100</v>
      </c>
      <c r="G25" s="40"/>
    </row>
    <row r="26" spans="1:7" ht="16.5" x14ac:dyDescent="0.3">
      <c r="A26" s="38">
        <v>46027</v>
      </c>
      <c r="B26" s="35"/>
      <c r="C26" s="16" t="s">
        <v>214</v>
      </c>
      <c r="D26" s="17"/>
      <c r="E26" s="18">
        <v>3185000</v>
      </c>
      <c r="F26" s="314">
        <f t="shared" si="0"/>
        <v>22829100</v>
      </c>
      <c r="G26" s="40"/>
    </row>
    <row r="27" spans="1:7" ht="16.5" x14ac:dyDescent="0.3">
      <c r="A27" s="38">
        <v>46027</v>
      </c>
      <c r="B27" s="35"/>
      <c r="C27" s="39" t="s">
        <v>211</v>
      </c>
      <c r="D27" s="12"/>
      <c r="E27" s="13">
        <v>273000</v>
      </c>
      <c r="F27" s="314">
        <f t="shared" si="0"/>
        <v>22556100</v>
      </c>
      <c r="G27" s="40"/>
    </row>
    <row r="28" spans="1:7" ht="16.5" x14ac:dyDescent="0.3">
      <c r="A28" s="38">
        <v>46027</v>
      </c>
      <c r="B28" s="35"/>
      <c r="C28" s="16" t="s">
        <v>212</v>
      </c>
      <c r="D28" s="17"/>
      <c r="E28" s="18">
        <v>1000000</v>
      </c>
      <c r="F28" s="314">
        <f t="shared" si="0"/>
        <v>21556100</v>
      </c>
      <c r="G28" s="40"/>
    </row>
    <row r="29" spans="1:7" ht="16.5" x14ac:dyDescent="0.3">
      <c r="A29" s="38">
        <v>46028</v>
      </c>
      <c r="B29" s="35"/>
      <c r="C29" s="16" t="s">
        <v>215</v>
      </c>
      <c r="D29" s="17"/>
      <c r="E29" s="18">
        <v>3000000</v>
      </c>
      <c r="F29" s="314">
        <f t="shared" si="0"/>
        <v>18556100</v>
      </c>
      <c r="G29" s="40"/>
    </row>
    <row r="30" spans="1:7" ht="16.5" x14ac:dyDescent="0.3">
      <c r="A30" s="38">
        <v>46028</v>
      </c>
      <c r="B30" s="35"/>
      <c r="C30" s="16" t="s">
        <v>216</v>
      </c>
      <c r="D30" s="17"/>
      <c r="E30" s="18">
        <v>500000</v>
      </c>
      <c r="F30" s="314">
        <f t="shared" si="0"/>
        <v>18056100</v>
      </c>
      <c r="G30" s="40"/>
    </row>
    <row r="31" spans="1:7" ht="16.5" x14ac:dyDescent="0.3">
      <c r="A31" s="38">
        <v>46028</v>
      </c>
      <c r="B31" s="35"/>
      <c r="C31" s="39" t="s">
        <v>217</v>
      </c>
      <c r="D31" s="12"/>
      <c r="E31" s="13">
        <v>208700</v>
      </c>
      <c r="F31" s="314">
        <f t="shared" si="0"/>
        <v>17847400</v>
      </c>
      <c r="G31" s="40"/>
    </row>
    <row r="32" spans="1:7" ht="16.5" x14ac:dyDescent="0.3">
      <c r="A32" s="38">
        <v>46028</v>
      </c>
      <c r="B32" s="35"/>
      <c r="C32" s="39" t="s">
        <v>218</v>
      </c>
      <c r="D32" s="12"/>
      <c r="E32" s="13">
        <v>52000</v>
      </c>
      <c r="F32" s="314">
        <f t="shared" si="0"/>
        <v>17795400</v>
      </c>
      <c r="G32" s="40"/>
    </row>
    <row r="33" spans="1:7" ht="16.5" x14ac:dyDescent="0.3">
      <c r="A33" s="38">
        <v>46028</v>
      </c>
      <c r="B33" s="35"/>
      <c r="C33" s="335" t="s">
        <v>222</v>
      </c>
      <c r="D33" s="336"/>
      <c r="E33" s="337">
        <v>200000</v>
      </c>
      <c r="F33" s="314">
        <f t="shared" si="0"/>
        <v>17595400</v>
      </c>
      <c r="G33" s="40"/>
    </row>
    <row r="34" spans="1:7" ht="16.5" x14ac:dyDescent="0.3">
      <c r="A34" s="38">
        <v>46028</v>
      </c>
      <c r="B34" s="35"/>
      <c r="C34" s="335" t="s">
        <v>223</v>
      </c>
      <c r="D34" s="336"/>
      <c r="E34" s="337">
        <v>340000</v>
      </c>
      <c r="F34" s="314">
        <f t="shared" si="0"/>
        <v>17255400</v>
      </c>
      <c r="G34" s="40"/>
    </row>
    <row r="35" spans="1:7" ht="16.5" x14ac:dyDescent="0.3">
      <c r="A35" s="38"/>
      <c r="B35" s="35"/>
      <c r="C35" s="39"/>
      <c r="D35" s="12"/>
      <c r="E35" s="13"/>
      <c r="F35" s="314">
        <f t="shared" si="0"/>
        <v>17255400</v>
      </c>
      <c r="G35" s="40"/>
    </row>
    <row r="36" spans="1:7" ht="16.5" x14ac:dyDescent="0.3">
      <c r="A36" s="38"/>
      <c r="B36" s="35"/>
      <c r="C36" s="39"/>
      <c r="D36" s="12"/>
      <c r="E36" s="13"/>
      <c r="F36" s="314">
        <f t="shared" si="0"/>
        <v>17255400</v>
      </c>
      <c r="G36" s="40"/>
    </row>
    <row r="37" spans="1:7" ht="16.5" x14ac:dyDescent="0.3">
      <c r="A37" s="38"/>
      <c r="B37" s="35"/>
      <c r="C37" s="39"/>
      <c r="D37" s="12"/>
      <c r="E37" s="13"/>
      <c r="F37" s="314">
        <f t="shared" si="0"/>
        <v>17255400</v>
      </c>
      <c r="G37" s="40"/>
    </row>
    <row r="38" spans="1:7" ht="16.5" x14ac:dyDescent="0.3">
      <c r="A38" s="38"/>
      <c r="B38" s="35"/>
      <c r="C38" s="41"/>
      <c r="D38" s="12"/>
      <c r="E38" s="13"/>
      <c r="F38" s="314">
        <f t="shared" si="0"/>
        <v>17255400</v>
      </c>
      <c r="G38" s="40"/>
    </row>
    <row r="39" spans="1:7" ht="16.5" x14ac:dyDescent="0.3">
      <c r="A39" s="38"/>
      <c r="B39" s="35"/>
      <c r="C39" s="315"/>
      <c r="D39" s="12"/>
      <c r="E39" s="13"/>
      <c r="F39" s="314">
        <f t="shared" si="0"/>
        <v>17255400</v>
      </c>
      <c r="G39" s="40"/>
    </row>
    <row r="40" spans="1:7" ht="16.5" x14ac:dyDescent="0.3">
      <c r="A40" s="38"/>
      <c r="B40" s="35"/>
      <c r="C40" s="315"/>
      <c r="D40" s="12"/>
      <c r="E40" s="13"/>
      <c r="F40" s="314">
        <f t="shared" si="0"/>
        <v>17255400</v>
      </c>
      <c r="G40" s="40"/>
    </row>
    <row r="41" spans="1:7" ht="16.5" x14ac:dyDescent="0.3">
      <c r="A41" s="38"/>
      <c r="B41" s="35"/>
      <c r="C41" s="315"/>
      <c r="D41" s="12"/>
      <c r="E41" s="13"/>
      <c r="F41" s="314">
        <f t="shared" si="0"/>
        <v>17255400</v>
      </c>
      <c r="G41" s="40"/>
    </row>
    <row r="42" spans="1:7" ht="16.5" x14ac:dyDescent="0.3">
      <c r="A42" s="38"/>
      <c r="B42" s="35"/>
      <c r="C42" s="315"/>
      <c r="D42" s="12"/>
      <c r="E42" s="13"/>
      <c r="F42" s="314">
        <f t="shared" si="0"/>
        <v>17255400</v>
      </c>
      <c r="G42" s="40"/>
    </row>
    <row r="43" spans="1:7" ht="16.5" x14ac:dyDescent="0.3">
      <c r="A43" s="38"/>
      <c r="B43" s="35"/>
      <c r="C43" s="315"/>
      <c r="D43" s="12"/>
      <c r="E43" s="13"/>
      <c r="F43" s="314">
        <f t="shared" si="0"/>
        <v>17255400</v>
      </c>
      <c r="G43" s="40"/>
    </row>
    <row r="44" spans="1:7" ht="16.5" x14ac:dyDescent="0.3">
      <c r="A44" s="38"/>
      <c r="B44" s="35"/>
      <c r="C44" s="315"/>
      <c r="D44" s="12"/>
      <c r="E44" s="13"/>
      <c r="F44" s="314">
        <f t="shared" si="0"/>
        <v>17255400</v>
      </c>
      <c r="G44" s="40"/>
    </row>
    <row r="45" spans="1:7" ht="16.5" x14ac:dyDescent="0.3">
      <c r="A45" s="38"/>
      <c r="B45" s="35"/>
      <c r="C45" s="315"/>
      <c r="D45" s="12"/>
      <c r="E45" s="13"/>
      <c r="F45" s="314">
        <f t="shared" si="0"/>
        <v>17255400</v>
      </c>
      <c r="G45" s="40"/>
    </row>
    <row r="46" spans="1:7" ht="16.5" x14ac:dyDescent="0.3">
      <c r="A46" s="38"/>
      <c r="B46" s="35"/>
      <c r="C46" s="315"/>
      <c r="D46" s="12"/>
      <c r="E46" s="13"/>
      <c r="F46" s="314">
        <f t="shared" si="0"/>
        <v>17255400</v>
      </c>
      <c r="G46" s="40"/>
    </row>
    <row r="47" spans="1:7" ht="16.5" x14ac:dyDescent="0.3">
      <c r="A47" s="38"/>
      <c r="B47" s="35"/>
      <c r="C47" s="315"/>
      <c r="D47" s="12"/>
      <c r="E47" s="13"/>
      <c r="F47" s="314">
        <f t="shared" si="0"/>
        <v>17255400</v>
      </c>
      <c r="G47" s="40"/>
    </row>
    <row r="48" spans="1:7" ht="16.5" x14ac:dyDescent="0.3">
      <c r="A48" s="38"/>
      <c r="B48" s="35"/>
      <c r="C48" s="315"/>
      <c r="D48" s="12"/>
      <c r="E48" s="13"/>
      <c r="F48" s="314">
        <f t="shared" si="0"/>
        <v>17255400</v>
      </c>
      <c r="G48" s="40"/>
    </row>
    <row r="49" spans="1:7" ht="16.5" x14ac:dyDescent="0.3">
      <c r="A49" s="38"/>
      <c r="B49" s="35"/>
      <c r="C49" s="315"/>
      <c r="D49" s="12"/>
      <c r="E49" s="13"/>
      <c r="F49" s="314">
        <f t="shared" si="0"/>
        <v>17255400</v>
      </c>
      <c r="G49" s="40"/>
    </row>
    <row r="50" spans="1:7" ht="16.5" x14ac:dyDescent="0.3">
      <c r="A50" s="38"/>
      <c r="B50" s="35"/>
      <c r="C50" s="315"/>
      <c r="D50" s="12"/>
      <c r="E50" s="13"/>
      <c r="F50" s="314">
        <f t="shared" si="0"/>
        <v>17255400</v>
      </c>
      <c r="G50" s="40"/>
    </row>
    <row r="51" spans="1:7" ht="16.5" x14ac:dyDescent="0.3">
      <c r="A51" s="38"/>
      <c r="B51" s="35"/>
      <c r="C51" s="315"/>
      <c r="D51" s="12"/>
      <c r="E51" s="13"/>
      <c r="F51" s="314">
        <f t="shared" si="0"/>
        <v>17255400</v>
      </c>
      <c r="G51" s="40"/>
    </row>
    <row r="52" spans="1:7" ht="16.5" x14ac:dyDescent="0.3">
      <c r="A52" s="38"/>
      <c r="B52" s="35"/>
      <c r="C52" s="315"/>
      <c r="D52" s="12"/>
      <c r="E52" s="13"/>
      <c r="F52" s="314">
        <f t="shared" si="0"/>
        <v>17255400</v>
      </c>
      <c r="G52" s="40"/>
    </row>
    <row r="53" spans="1:7" ht="16.5" x14ac:dyDescent="0.3">
      <c r="A53" s="38"/>
      <c r="B53" s="35"/>
      <c r="C53" s="315"/>
      <c r="D53" s="12"/>
      <c r="E53" s="13"/>
      <c r="F53" s="314">
        <f t="shared" si="0"/>
        <v>17255400</v>
      </c>
      <c r="G53" s="40"/>
    </row>
    <row r="54" spans="1:7" ht="16.5" x14ac:dyDescent="0.3">
      <c r="A54" s="38"/>
      <c r="B54" s="35"/>
      <c r="C54" s="315"/>
      <c r="D54" s="12"/>
      <c r="E54" s="13"/>
      <c r="F54" s="314">
        <f t="shared" si="0"/>
        <v>17255400</v>
      </c>
      <c r="G54" s="40"/>
    </row>
    <row r="55" spans="1:7" ht="16.5" x14ac:dyDescent="0.3">
      <c r="A55" s="38"/>
      <c r="B55" s="35"/>
      <c r="C55" s="315"/>
      <c r="D55" s="12"/>
      <c r="E55" s="13"/>
      <c r="F55" s="314">
        <f t="shared" si="0"/>
        <v>17255400</v>
      </c>
      <c r="G55" s="40"/>
    </row>
    <row r="56" spans="1:7" ht="16.5" x14ac:dyDescent="0.3">
      <c r="A56" s="38"/>
      <c r="B56" s="35"/>
      <c r="C56" s="39"/>
      <c r="D56" s="12"/>
      <c r="E56" s="13"/>
      <c r="F56" s="314">
        <f t="shared" si="0"/>
        <v>17255400</v>
      </c>
      <c r="G56" s="40"/>
    </row>
    <row r="57" spans="1:7" ht="16.5" x14ac:dyDescent="0.3">
      <c r="A57" s="38"/>
      <c r="B57" s="35"/>
      <c r="C57" s="20"/>
      <c r="D57" s="22"/>
      <c r="E57" s="22"/>
      <c r="F57" s="314">
        <f t="shared" si="0"/>
        <v>17255400</v>
      </c>
      <c r="G57" s="40"/>
    </row>
    <row r="58" spans="1:7" ht="16.5" x14ac:dyDescent="0.3">
      <c r="A58" s="38"/>
      <c r="B58" s="35"/>
      <c r="C58" s="20" t="s">
        <v>181</v>
      </c>
      <c r="D58" s="22"/>
      <c r="E58" s="22">
        <v>15000000</v>
      </c>
      <c r="F58" s="314">
        <f t="shared" si="0"/>
        <v>2255400</v>
      </c>
      <c r="G58" s="40"/>
    </row>
    <row r="59" spans="1:7" ht="16.5" x14ac:dyDescent="0.3">
      <c r="A59" s="38"/>
      <c r="B59" s="35"/>
      <c r="C59" s="39"/>
      <c r="D59" s="12"/>
      <c r="E59" s="13"/>
      <c r="F59" s="13"/>
      <c r="G59" s="40"/>
    </row>
    <row r="60" spans="1:7" ht="16.5" x14ac:dyDescent="0.3">
      <c r="A60" s="38"/>
      <c r="B60" s="35"/>
      <c r="C60" s="39"/>
      <c r="D60" s="12"/>
      <c r="E60" s="13"/>
      <c r="F60" s="13"/>
      <c r="G60" s="40"/>
    </row>
    <row r="61" spans="1:7" ht="16.5" x14ac:dyDescent="0.3">
      <c r="A61" s="38"/>
      <c r="B61" s="35"/>
      <c r="C61" s="39"/>
      <c r="D61" s="12"/>
      <c r="E61" s="13"/>
      <c r="F61" s="13"/>
      <c r="G61" s="40"/>
    </row>
    <row r="62" spans="1:7" ht="16.5" x14ac:dyDescent="0.3">
      <c r="A62" s="38"/>
      <c r="B62" s="35"/>
      <c r="C62" s="39"/>
      <c r="D62" s="12"/>
      <c r="E62" s="13"/>
      <c r="F62" s="13"/>
      <c r="G62" s="40"/>
    </row>
    <row r="63" spans="1:7" ht="16.5" x14ac:dyDescent="0.3">
      <c r="A63" s="38"/>
      <c r="B63" s="35"/>
      <c r="C63" s="39"/>
      <c r="D63" s="12"/>
      <c r="E63" s="13"/>
      <c r="F63" s="13"/>
      <c r="G63" s="40"/>
    </row>
    <row r="64" spans="1:7" ht="16.5" x14ac:dyDescent="0.3">
      <c r="A64" s="38"/>
      <c r="B64" s="35"/>
      <c r="C64" s="39"/>
      <c r="D64" s="12"/>
      <c r="E64" s="13"/>
      <c r="F64" s="13"/>
      <c r="G64" s="40"/>
    </row>
    <row r="65" spans="1:7" ht="16.5" x14ac:dyDescent="0.3">
      <c r="A65" s="38"/>
      <c r="B65" s="35"/>
      <c r="C65" s="39"/>
      <c r="D65" s="12"/>
      <c r="E65" s="13"/>
      <c r="F65" s="13"/>
      <c r="G65" s="40"/>
    </row>
    <row r="66" spans="1:7" ht="16.5" x14ac:dyDescent="0.3">
      <c r="A66" s="38"/>
      <c r="B66" s="35"/>
      <c r="C66" s="39"/>
      <c r="D66" s="12"/>
      <c r="E66" s="13"/>
      <c r="F66" s="13"/>
      <c r="G66" s="40"/>
    </row>
    <row r="67" spans="1:7" ht="16.5" x14ac:dyDescent="0.3">
      <c r="A67" s="38"/>
      <c r="B67" s="35"/>
      <c r="C67" s="39"/>
      <c r="D67" s="12"/>
      <c r="E67" s="13"/>
      <c r="F67" s="13"/>
      <c r="G67" s="40"/>
    </row>
    <row r="68" spans="1:7" ht="16.5" x14ac:dyDescent="0.3">
      <c r="A68" s="38"/>
      <c r="B68" s="35"/>
      <c r="C68" s="39"/>
      <c r="D68" s="12"/>
      <c r="E68" s="13"/>
      <c r="F68" s="13"/>
      <c r="G68" s="40"/>
    </row>
    <row r="69" spans="1:7" ht="16.5" x14ac:dyDescent="0.3">
      <c r="A69" s="38"/>
      <c r="B69" s="35"/>
      <c r="C69" s="39"/>
      <c r="D69" s="12"/>
      <c r="E69" s="13"/>
      <c r="F69" s="13"/>
      <c r="G69" s="40"/>
    </row>
    <row r="70" spans="1:7" ht="16.5" x14ac:dyDescent="0.3">
      <c r="A70" s="38"/>
      <c r="B70" s="35"/>
      <c r="C70" s="39"/>
      <c r="D70" s="12"/>
      <c r="E70" s="13"/>
      <c r="F70" s="13"/>
      <c r="G70" s="40"/>
    </row>
    <row r="71" spans="1:7" ht="16.5" x14ac:dyDescent="0.3">
      <c r="A71" s="38"/>
      <c r="B71" s="35"/>
      <c r="C71" s="39"/>
      <c r="D71" s="12"/>
      <c r="E71" s="13"/>
      <c r="F71" s="13"/>
      <c r="G71" s="40"/>
    </row>
    <row r="72" spans="1:7" ht="16.5" x14ac:dyDescent="0.3">
      <c r="A72" s="38"/>
      <c r="B72" s="35"/>
      <c r="C72" s="39"/>
      <c r="D72" s="12"/>
      <c r="E72" s="13"/>
      <c r="F72" s="13"/>
      <c r="G72" s="40"/>
    </row>
    <row r="73" spans="1:7" ht="16.5" x14ac:dyDescent="0.3">
      <c r="A73" s="38"/>
      <c r="B73" s="35"/>
      <c r="C73" s="39"/>
      <c r="D73" s="12"/>
      <c r="E73" s="13"/>
      <c r="F73" s="13"/>
      <c r="G73" s="40"/>
    </row>
    <row r="74" spans="1:7" ht="16.5" x14ac:dyDescent="0.3">
      <c r="A74" s="38"/>
      <c r="B74" s="35"/>
      <c r="C74" s="39"/>
      <c r="D74" s="12"/>
      <c r="E74" s="13"/>
      <c r="F74" s="13"/>
      <c r="G74" s="40"/>
    </row>
    <row r="75" spans="1:7" ht="17.25" thickBot="1" x14ac:dyDescent="0.35">
      <c r="A75" s="34"/>
      <c r="B75" s="35"/>
      <c r="C75" s="39"/>
      <c r="D75" s="12"/>
      <c r="E75" s="13"/>
      <c r="F75" s="13"/>
      <c r="G75" s="40"/>
    </row>
    <row r="76" spans="1:7" ht="18.75" customHeight="1" thickBot="1" x14ac:dyDescent="0.4">
      <c r="A76" s="316" t="s">
        <v>3</v>
      </c>
      <c r="B76" s="317"/>
      <c r="C76" s="318"/>
      <c r="D76" s="45">
        <f>SUM(D4:D75)</f>
        <v>44349100</v>
      </c>
      <c r="E76" s="46">
        <f>SUM(E4:E75)</f>
        <v>42093700</v>
      </c>
      <c r="F76" s="47">
        <f>D76-E76</f>
        <v>2255400</v>
      </c>
      <c r="G76" s="48"/>
    </row>
  </sheetData>
  <mergeCells count="1">
    <mergeCell ref="A76:C7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1CC21-0A05-4891-A425-794BC515B881}">
  <dimension ref="A1:F292"/>
  <sheetViews>
    <sheetView workbookViewId="0">
      <selection activeCell="D26" sqref="D26"/>
    </sheetView>
  </sheetViews>
  <sheetFormatPr defaultColWidth="21" defaultRowHeight="19.5" x14ac:dyDescent="0.4"/>
  <cols>
    <col min="1" max="1" width="16.5703125" style="50" customWidth="1"/>
    <col min="2" max="2" width="21" style="50"/>
    <col min="3" max="3" width="59.140625" style="51" customWidth="1"/>
    <col min="4" max="6" width="21" style="52"/>
    <col min="7" max="7" width="21" style="49"/>
    <col min="8" max="8" width="23.28515625" style="49" bestFit="1" customWidth="1"/>
    <col min="9" max="16384" width="21" style="49"/>
  </cols>
  <sheetData>
    <row r="1" spans="1:6" x14ac:dyDescent="0.4">
      <c r="A1" s="319" t="s">
        <v>4</v>
      </c>
      <c r="B1" s="319"/>
      <c r="C1" s="319"/>
      <c r="D1" s="319"/>
      <c r="E1" s="319"/>
      <c r="F1" s="319"/>
    </row>
    <row r="2" spans="1:6" x14ac:dyDescent="0.4">
      <c r="A2" s="319" t="s">
        <v>5</v>
      </c>
      <c r="B2" s="319"/>
      <c r="C2" s="319"/>
      <c r="D2" s="319"/>
      <c r="E2" s="319"/>
      <c r="F2" s="319"/>
    </row>
    <row r="3" spans="1:6" ht="20.25" thickBot="1" x14ac:dyDescent="0.45"/>
    <row r="4" spans="1:6" x14ac:dyDescent="0.4">
      <c r="A4" s="53"/>
      <c r="B4" s="54"/>
      <c r="C4" s="55" t="s">
        <v>6</v>
      </c>
      <c r="D4" s="56">
        <v>970</v>
      </c>
      <c r="E4" s="56"/>
      <c r="F4" s="56">
        <f>D4</f>
        <v>970</v>
      </c>
    </row>
    <row r="5" spans="1:6" ht="18" x14ac:dyDescent="0.35">
      <c r="A5" s="57"/>
      <c r="B5" s="58"/>
      <c r="C5" s="59"/>
      <c r="D5" s="60"/>
      <c r="E5" s="60"/>
      <c r="F5" s="60"/>
    </row>
    <row r="6" spans="1:6" ht="18" x14ac:dyDescent="0.35">
      <c r="A6" s="57"/>
      <c r="B6" s="58"/>
      <c r="C6" s="59"/>
      <c r="D6" s="60"/>
      <c r="E6" s="60"/>
      <c r="F6" s="60"/>
    </row>
    <row r="7" spans="1:6" ht="18" x14ac:dyDescent="0.35">
      <c r="A7" s="57"/>
      <c r="B7" s="58"/>
      <c r="C7" s="59"/>
      <c r="D7" s="60"/>
      <c r="E7" s="60"/>
      <c r="F7" s="60"/>
    </row>
    <row r="8" spans="1:6" ht="18" x14ac:dyDescent="0.35">
      <c r="A8" s="57"/>
      <c r="B8" s="58"/>
      <c r="C8" s="59"/>
      <c r="D8" s="60"/>
      <c r="E8" s="60"/>
      <c r="F8" s="60"/>
    </row>
    <row r="9" spans="1:6" ht="18" x14ac:dyDescent="0.35">
      <c r="A9" s="57"/>
      <c r="B9" s="58"/>
      <c r="C9" s="59"/>
      <c r="D9" s="60"/>
      <c r="E9" s="60"/>
      <c r="F9" s="60"/>
    </row>
    <row r="10" spans="1:6" ht="18" x14ac:dyDescent="0.35">
      <c r="A10" s="57"/>
      <c r="B10" s="58"/>
      <c r="C10" s="59"/>
      <c r="D10" s="60"/>
      <c r="E10" s="60"/>
      <c r="F10" s="60"/>
    </row>
    <row r="11" spans="1:6" ht="18" x14ac:dyDescent="0.35">
      <c r="A11" s="57"/>
      <c r="B11" s="58"/>
      <c r="C11" s="59"/>
      <c r="D11" s="60"/>
      <c r="E11" s="60"/>
      <c r="F11" s="60"/>
    </row>
    <row r="12" spans="1:6" ht="18" x14ac:dyDescent="0.35">
      <c r="A12" s="57"/>
      <c r="B12" s="58"/>
      <c r="C12" s="59"/>
      <c r="D12" s="60"/>
      <c r="E12" s="60"/>
      <c r="F12" s="60"/>
    </row>
    <row r="13" spans="1:6" ht="18" x14ac:dyDescent="0.35">
      <c r="A13" s="57"/>
      <c r="B13" s="58"/>
      <c r="C13" s="59"/>
      <c r="D13" s="60"/>
      <c r="E13" s="60"/>
      <c r="F13" s="60"/>
    </row>
    <row r="14" spans="1:6" ht="18" x14ac:dyDescent="0.35">
      <c r="A14" s="57"/>
      <c r="B14" s="58"/>
      <c r="C14" s="59"/>
      <c r="D14" s="60"/>
      <c r="E14" s="60"/>
      <c r="F14" s="60"/>
    </row>
    <row r="15" spans="1:6" ht="18" x14ac:dyDescent="0.35">
      <c r="A15" s="57"/>
      <c r="B15" s="58"/>
      <c r="C15" s="59"/>
      <c r="D15" s="60"/>
      <c r="E15" s="60"/>
      <c r="F15" s="60"/>
    </row>
    <row r="16" spans="1:6" ht="18" x14ac:dyDescent="0.35">
      <c r="A16" s="57"/>
      <c r="B16" s="58"/>
      <c r="C16" s="59"/>
      <c r="D16" s="60"/>
      <c r="E16" s="60"/>
      <c r="F16" s="60"/>
    </row>
    <row r="17" spans="1:6" ht="17.25" thickBot="1" x14ac:dyDescent="0.35">
      <c r="A17" s="61"/>
      <c r="B17" s="62"/>
      <c r="C17" s="20"/>
      <c r="D17" s="63"/>
      <c r="E17" s="63"/>
      <c r="F17" s="63"/>
    </row>
    <row r="18" spans="1:6" ht="18.75" thickBot="1" x14ac:dyDescent="0.4">
      <c r="A18" s="320" t="s">
        <v>7</v>
      </c>
      <c r="B18" s="320"/>
      <c r="C18" s="320"/>
      <c r="D18" s="64">
        <f>SUM(D4:D17)</f>
        <v>970</v>
      </c>
      <c r="E18" s="64">
        <f>SUM(E17:E17)</f>
        <v>0</v>
      </c>
      <c r="F18" s="64">
        <f>D18-E18</f>
        <v>970</v>
      </c>
    </row>
    <row r="19" spans="1:6" x14ac:dyDescent="0.4">
      <c r="A19" s="65"/>
      <c r="B19" s="66"/>
      <c r="C19" s="67"/>
      <c r="D19" s="68"/>
      <c r="E19" s="68"/>
      <c r="F19" s="68"/>
    </row>
    <row r="22" spans="1:6" x14ac:dyDescent="0.4">
      <c r="E22" s="49"/>
      <c r="F22" s="49"/>
    </row>
    <row r="23" spans="1:6" x14ac:dyDescent="0.4">
      <c r="A23" s="69">
        <v>40952</v>
      </c>
      <c r="E23" s="49"/>
      <c r="F23" s="49">
        <v>99932842.239999995</v>
      </c>
    </row>
    <row r="24" spans="1:6" x14ac:dyDescent="0.4">
      <c r="E24" s="49"/>
      <c r="F24" s="49"/>
    </row>
    <row r="25" spans="1:6" x14ac:dyDescent="0.4">
      <c r="E25" s="49"/>
      <c r="F25" s="49"/>
    </row>
    <row r="26" spans="1:6" x14ac:dyDescent="0.4">
      <c r="E26" s="49"/>
      <c r="F26" s="49"/>
    </row>
    <row r="33" spans="6:6" x14ac:dyDescent="0.4">
      <c r="F33" s="52" t="s">
        <v>8</v>
      </c>
    </row>
    <row r="92" spans="2:2" x14ac:dyDescent="0.4">
      <c r="B92" s="50" t="s">
        <v>9</v>
      </c>
    </row>
    <row r="107" spans="4:6" x14ac:dyDescent="0.4">
      <c r="D107" s="52" t="s">
        <v>10</v>
      </c>
    </row>
    <row r="110" spans="4:6" x14ac:dyDescent="0.4">
      <c r="F110" s="52">
        <v>1555000</v>
      </c>
    </row>
    <row r="111" spans="4:6" x14ac:dyDescent="0.4">
      <c r="F111" s="52">
        <v>2333000</v>
      </c>
    </row>
    <row r="112" spans="4:6" x14ac:dyDescent="0.4">
      <c r="E112" s="52">
        <v>944300</v>
      </c>
    </row>
    <row r="292" spans="4:4" x14ac:dyDescent="0.4">
      <c r="D292" s="68"/>
    </row>
  </sheetData>
  <mergeCells count="3">
    <mergeCell ref="A1:F1"/>
    <mergeCell ref="A2:F2"/>
    <mergeCell ref="A18:C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7951C-93DD-4055-BA3B-3C685238ACD2}">
  <dimension ref="A1:G288"/>
  <sheetViews>
    <sheetView workbookViewId="0">
      <selection activeCell="C15" sqref="C15"/>
    </sheetView>
  </sheetViews>
  <sheetFormatPr defaultColWidth="21" defaultRowHeight="19.5" x14ac:dyDescent="0.4"/>
  <cols>
    <col min="1" max="1" width="18.28515625" style="70" bestFit="1" customWidth="1"/>
    <col min="2" max="2" width="21" style="50"/>
    <col min="3" max="3" width="69.5703125" style="51" bestFit="1" customWidth="1"/>
    <col min="4" max="6" width="21" style="71"/>
    <col min="7" max="16384" width="21" style="49"/>
  </cols>
  <sheetData>
    <row r="1" spans="1:7" x14ac:dyDescent="0.4">
      <c r="A1" s="319" t="s">
        <v>4</v>
      </c>
      <c r="B1" s="319"/>
      <c r="C1" s="319"/>
      <c r="D1" s="319"/>
      <c r="E1" s="319"/>
      <c r="F1" s="319"/>
    </row>
    <row r="2" spans="1:7" x14ac:dyDescent="0.4">
      <c r="A2" s="319" t="s">
        <v>11</v>
      </c>
      <c r="B2" s="319"/>
      <c r="C2" s="319"/>
      <c r="D2" s="319"/>
      <c r="E2" s="319"/>
      <c r="F2" s="319"/>
    </row>
    <row r="3" spans="1:7" ht="20.25" thickBot="1" x14ac:dyDescent="0.45"/>
    <row r="4" spans="1:7" x14ac:dyDescent="0.4">
      <c r="A4" s="72"/>
      <c r="B4" s="54"/>
      <c r="C4" s="55" t="s">
        <v>12</v>
      </c>
      <c r="D4" s="73">
        <v>4546</v>
      </c>
      <c r="E4" s="73"/>
      <c r="F4" s="73">
        <v>4546</v>
      </c>
    </row>
    <row r="5" spans="1:7" ht="16.5" x14ac:dyDescent="0.3">
      <c r="A5" s="74" t="s">
        <v>13</v>
      </c>
      <c r="B5" s="58" t="s">
        <v>14</v>
      </c>
      <c r="C5" s="20" t="s">
        <v>15</v>
      </c>
      <c r="D5" s="75"/>
      <c r="E5" s="75">
        <v>4546</v>
      </c>
      <c r="F5" s="75">
        <f>F4+D5-E5</f>
        <v>0</v>
      </c>
      <c r="G5" s="49" t="s">
        <v>16</v>
      </c>
    </row>
    <row r="6" spans="1:7" ht="16.5" x14ac:dyDescent="0.3">
      <c r="A6" s="74" t="s">
        <v>17</v>
      </c>
      <c r="B6" s="58" t="s">
        <v>18</v>
      </c>
      <c r="C6" s="20" t="s">
        <v>19</v>
      </c>
      <c r="D6" s="75">
        <v>4546</v>
      </c>
      <c r="E6" s="75"/>
      <c r="F6" s="75">
        <f>F5+D6-E6</f>
        <v>4546</v>
      </c>
    </row>
    <row r="7" spans="1:7" ht="18" x14ac:dyDescent="0.35">
      <c r="A7" s="76"/>
      <c r="B7" s="58"/>
      <c r="C7" s="59"/>
      <c r="D7" s="75"/>
      <c r="E7" s="75"/>
      <c r="F7" s="75"/>
    </row>
    <row r="8" spans="1:7" ht="18" x14ac:dyDescent="0.35">
      <c r="A8" s="76"/>
      <c r="B8" s="58"/>
      <c r="C8" s="59"/>
      <c r="D8" s="75"/>
      <c r="E8" s="75"/>
      <c r="F8" s="75"/>
    </row>
    <row r="9" spans="1:7" ht="18" x14ac:dyDescent="0.35">
      <c r="A9" s="76"/>
      <c r="B9" s="58"/>
      <c r="C9" s="59"/>
      <c r="D9" s="75"/>
      <c r="E9" s="75"/>
      <c r="F9" s="75"/>
    </row>
    <row r="10" spans="1:7" ht="18" x14ac:dyDescent="0.35">
      <c r="A10" s="76"/>
      <c r="B10" s="58"/>
      <c r="C10" s="59"/>
      <c r="D10" s="75"/>
      <c r="E10" s="75"/>
      <c r="F10" s="75"/>
    </row>
    <row r="11" spans="1:7" ht="16.5" x14ac:dyDescent="0.3">
      <c r="A11" s="63"/>
      <c r="B11" s="77"/>
      <c r="C11" s="63"/>
      <c r="D11" s="77"/>
      <c r="E11" s="78"/>
      <c r="F11" s="78"/>
    </row>
    <row r="12" spans="1:7" ht="16.5" x14ac:dyDescent="0.3">
      <c r="A12" s="63"/>
      <c r="B12" s="77"/>
      <c r="C12" s="63"/>
      <c r="D12" s="77"/>
      <c r="E12" s="78"/>
      <c r="F12" s="78"/>
    </row>
    <row r="13" spans="1:7" ht="17.25" thickBot="1" x14ac:dyDescent="0.35">
      <c r="A13" s="79"/>
      <c r="B13" s="62"/>
      <c r="C13" s="20"/>
      <c r="D13" s="78"/>
      <c r="E13" s="78"/>
      <c r="F13" s="78"/>
    </row>
    <row r="14" spans="1:7" ht="18.75" thickBot="1" x14ac:dyDescent="0.4">
      <c r="A14" s="320" t="s">
        <v>7</v>
      </c>
      <c r="B14" s="320"/>
      <c r="C14" s="320"/>
      <c r="D14" s="80">
        <f>SUM(D4:D12)</f>
        <v>9092</v>
      </c>
      <c r="E14" s="80">
        <f>SUM(E4:E12)</f>
        <v>4546</v>
      </c>
      <c r="F14" s="80">
        <f>D14-E14</f>
        <v>4546</v>
      </c>
    </row>
    <row r="15" spans="1:7" x14ac:dyDescent="0.4">
      <c r="A15" s="81"/>
      <c r="B15" s="66"/>
      <c r="C15" s="67"/>
      <c r="D15" s="82"/>
      <c r="E15" s="82"/>
      <c r="F15" s="82"/>
    </row>
    <row r="88" spans="2:2" x14ac:dyDescent="0.4">
      <c r="B88" s="50" t="s">
        <v>9</v>
      </c>
    </row>
    <row r="103" spans="4:6" x14ac:dyDescent="0.4">
      <c r="D103" s="71" t="s">
        <v>10</v>
      </c>
    </row>
    <row r="106" spans="4:6" x14ac:dyDescent="0.4">
      <c r="F106" s="71">
        <v>1555000</v>
      </c>
    </row>
    <row r="107" spans="4:6" x14ac:dyDescent="0.4">
      <c r="F107" s="71">
        <v>2333000</v>
      </c>
    </row>
    <row r="108" spans="4:6" x14ac:dyDescent="0.4">
      <c r="E108" s="71">
        <v>944300</v>
      </c>
    </row>
    <row r="288" spans="4:4" x14ac:dyDescent="0.4">
      <c r="D288" s="82"/>
    </row>
  </sheetData>
  <mergeCells count="3">
    <mergeCell ref="A1:F1"/>
    <mergeCell ref="A2:F2"/>
    <mergeCell ref="A14:C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5F47A-AD66-4DD3-A3B2-F43175603E38}">
  <dimension ref="A1:I339"/>
  <sheetViews>
    <sheetView topLeftCell="A34" workbookViewId="0">
      <selection activeCell="C25" sqref="C25"/>
    </sheetView>
  </sheetViews>
  <sheetFormatPr defaultColWidth="21" defaultRowHeight="19.5" x14ac:dyDescent="0.4"/>
  <cols>
    <col min="1" max="1" width="16.5703125" style="70" customWidth="1"/>
    <col min="2" max="2" width="21" style="50"/>
    <col min="3" max="3" width="79.28515625" style="51" bestFit="1" customWidth="1"/>
    <col min="4" max="6" width="21" style="85"/>
    <col min="7" max="7" width="21" style="83"/>
    <col min="8" max="8" width="21" style="84"/>
    <col min="9" max="16384" width="21" style="49"/>
  </cols>
  <sheetData>
    <row r="1" spans="1:8" x14ac:dyDescent="0.4">
      <c r="A1" s="319" t="s">
        <v>4</v>
      </c>
      <c r="B1" s="319"/>
      <c r="C1" s="319"/>
      <c r="D1" s="319"/>
      <c r="E1" s="319"/>
      <c r="F1" s="319"/>
    </row>
    <row r="2" spans="1:8" x14ac:dyDescent="0.4">
      <c r="A2" s="319" t="s">
        <v>20</v>
      </c>
      <c r="B2" s="319"/>
      <c r="C2" s="319"/>
      <c r="D2" s="319"/>
      <c r="E2" s="319"/>
      <c r="F2" s="319"/>
    </row>
    <row r="3" spans="1:8" ht="20.25" thickBot="1" x14ac:dyDescent="0.45">
      <c r="F3" s="86"/>
    </row>
    <row r="4" spans="1:8" ht="20.25" thickBot="1" x14ac:dyDescent="0.45"/>
    <row r="5" spans="1:8" x14ac:dyDescent="0.4">
      <c r="A5" s="72"/>
      <c r="B5" s="54"/>
      <c r="C5" s="55" t="s">
        <v>21</v>
      </c>
      <c r="D5" s="87">
        <v>21405.5</v>
      </c>
      <c r="E5" s="87"/>
      <c r="F5" s="88">
        <f>D5</f>
        <v>21405.5</v>
      </c>
    </row>
    <row r="6" spans="1:8" s="96" customFormat="1" ht="16.5" x14ac:dyDescent="0.3">
      <c r="A6" s="89">
        <v>43105</v>
      </c>
      <c r="B6" s="90" t="s">
        <v>22</v>
      </c>
      <c r="C6" s="91" t="s">
        <v>23</v>
      </c>
      <c r="D6" s="92"/>
      <c r="E6" s="93">
        <v>1204</v>
      </c>
      <c r="F6" s="93">
        <f t="shared" ref="F6:F53" si="0">F5+D6-E6</f>
        <v>20201.5</v>
      </c>
      <c r="G6" s="94"/>
      <c r="H6" s="95"/>
    </row>
    <row r="7" spans="1:8" ht="16.5" x14ac:dyDescent="0.3">
      <c r="A7" s="97">
        <v>43111</v>
      </c>
      <c r="B7" s="98" t="s">
        <v>24</v>
      </c>
      <c r="C7" s="20" t="s">
        <v>25</v>
      </c>
      <c r="D7" s="99"/>
      <c r="E7" s="100">
        <v>3950</v>
      </c>
      <c r="F7" s="88">
        <f t="shared" si="0"/>
        <v>16251.5</v>
      </c>
    </row>
    <row r="8" spans="1:8" ht="16.5" x14ac:dyDescent="0.3">
      <c r="A8" s="7">
        <v>43159</v>
      </c>
      <c r="B8" s="8" t="s">
        <v>26</v>
      </c>
      <c r="C8" s="20" t="s">
        <v>27</v>
      </c>
      <c r="D8" s="99">
        <v>410</v>
      </c>
      <c r="E8" s="100"/>
      <c r="F8" s="88">
        <f t="shared" si="0"/>
        <v>16661.5</v>
      </c>
    </row>
    <row r="9" spans="1:8" ht="16.5" x14ac:dyDescent="0.3">
      <c r="A9" s="97">
        <v>43199</v>
      </c>
      <c r="B9" s="101" t="s">
        <v>28</v>
      </c>
      <c r="C9" s="20" t="s">
        <v>29</v>
      </c>
      <c r="D9" s="99">
        <v>1000</v>
      </c>
      <c r="E9" s="100"/>
      <c r="F9" s="88">
        <f t="shared" si="0"/>
        <v>17661.5</v>
      </c>
    </row>
    <row r="10" spans="1:8" ht="16.5" x14ac:dyDescent="0.3">
      <c r="A10" s="97">
        <v>43207</v>
      </c>
      <c r="B10" s="102" t="s">
        <v>30</v>
      </c>
      <c r="C10" s="20" t="s">
        <v>31</v>
      </c>
      <c r="D10" s="99"/>
      <c r="E10" s="100">
        <v>3350</v>
      </c>
      <c r="F10" s="88">
        <f t="shared" si="0"/>
        <v>14311.5</v>
      </c>
    </row>
    <row r="11" spans="1:8" ht="16.5" x14ac:dyDescent="0.3">
      <c r="A11" s="97">
        <v>43234</v>
      </c>
      <c r="B11" s="101" t="s">
        <v>32</v>
      </c>
      <c r="C11" s="20" t="s">
        <v>33</v>
      </c>
      <c r="D11" s="99">
        <v>10000</v>
      </c>
      <c r="E11" s="100"/>
      <c r="F11" s="88">
        <f t="shared" si="0"/>
        <v>24311.5</v>
      </c>
    </row>
    <row r="12" spans="1:8" ht="16.5" x14ac:dyDescent="0.3">
      <c r="A12" s="97">
        <v>43234</v>
      </c>
      <c r="B12" s="102" t="s">
        <v>34</v>
      </c>
      <c r="C12" s="103" t="s">
        <v>35</v>
      </c>
      <c r="D12" s="104"/>
      <c r="E12" s="105">
        <v>24000</v>
      </c>
      <c r="F12" s="88">
        <f t="shared" si="0"/>
        <v>311.5</v>
      </c>
    </row>
    <row r="13" spans="1:8" ht="16.5" x14ac:dyDescent="0.3">
      <c r="A13" s="97">
        <v>43241</v>
      </c>
      <c r="B13" s="102" t="s">
        <v>36</v>
      </c>
      <c r="C13" s="20" t="s">
        <v>37</v>
      </c>
      <c r="D13" s="99">
        <v>24000</v>
      </c>
      <c r="E13" s="100"/>
      <c r="F13" s="88">
        <f t="shared" si="0"/>
        <v>24311.5</v>
      </c>
    </row>
    <row r="14" spans="1:8" ht="16.5" x14ac:dyDescent="0.3">
      <c r="A14" s="97">
        <v>43241</v>
      </c>
      <c r="B14" s="102" t="s">
        <v>38</v>
      </c>
      <c r="C14" s="20" t="s">
        <v>39</v>
      </c>
      <c r="D14" s="99"/>
      <c r="E14" s="100">
        <v>10953</v>
      </c>
      <c r="F14" s="88">
        <f t="shared" si="0"/>
        <v>13358.5</v>
      </c>
    </row>
    <row r="15" spans="1:8" ht="16.5" x14ac:dyDescent="0.3">
      <c r="A15" s="97">
        <v>43411</v>
      </c>
      <c r="B15" s="8" t="s">
        <v>40</v>
      </c>
      <c r="C15" s="20" t="s">
        <v>41</v>
      </c>
      <c r="D15" s="99">
        <v>7000</v>
      </c>
      <c r="E15" s="100"/>
      <c r="F15" s="88">
        <f t="shared" si="0"/>
        <v>20358.5</v>
      </c>
    </row>
    <row r="16" spans="1:8" ht="16.5" x14ac:dyDescent="0.3">
      <c r="A16" s="97">
        <v>43423</v>
      </c>
      <c r="B16" s="102" t="s">
        <v>42</v>
      </c>
      <c r="C16" s="20" t="s">
        <v>43</v>
      </c>
      <c r="D16" s="99"/>
      <c r="E16" s="100">
        <v>6722</v>
      </c>
      <c r="F16" s="88">
        <f t="shared" si="0"/>
        <v>13636.5</v>
      </c>
      <c r="G16" s="49"/>
      <c r="H16" s="49"/>
    </row>
    <row r="17" spans="1:9" ht="33" x14ac:dyDescent="0.3">
      <c r="A17" s="106">
        <v>43556</v>
      </c>
      <c r="B17" s="107" t="s">
        <v>44</v>
      </c>
      <c r="C17" s="108" t="s">
        <v>45</v>
      </c>
      <c r="D17" s="99"/>
      <c r="E17" s="109">
        <v>7112.5</v>
      </c>
      <c r="F17" s="110">
        <f t="shared" si="0"/>
        <v>6524</v>
      </c>
      <c r="G17" s="83">
        <v>5900</v>
      </c>
      <c r="H17" s="84">
        <f>G17/100</f>
        <v>59</v>
      </c>
    </row>
    <row r="18" spans="1:9" ht="16.5" x14ac:dyDescent="0.3">
      <c r="A18" s="97">
        <v>43650</v>
      </c>
      <c r="B18" s="102" t="s">
        <v>46</v>
      </c>
      <c r="C18" s="20" t="s">
        <v>47</v>
      </c>
      <c r="D18" s="99">
        <v>20000</v>
      </c>
      <c r="E18" s="100"/>
      <c r="F18" s="88">
        <f t="shared" si="0"/>
        <v>26524</v>
      </c>
      <c r="G18" s="83">
        <v>150</v>
      </c>
      <c r="H18" s="84">
        <f>G18/50</f>
        <v>3</v>
      </c>
    </row>
    <row r="19" spans="1:9" ht="16.5" x14ac:dyDescent="0.3">
      <c r="A19" s="97">
        <v>43651</v>
      </c>
      <c r="B19" s="102" t="s">
        <v>48</v>
      </c>
      <c r="C19" s="24" t="s">
        <v>49</v>
      </c>
      <c r="D19" s="111"/>
      <c r="E19" s="112">
        <v>20000</v>
      </c>
      <c r="F19" s="88">
        <f t="shared" si="0"/>
        <v>6524</v>
      </c>
      <c r="G19" s="83">
        <v>220</v>
      </c>
      <c r="H19" s="84">
        <f>G19/20</f>
        <v>11</v>
      </c>
      <c r="I19" s="49" t="s">
        <v>50</v>
      </c>
    </row>
    <row r="20" spans="1:9" ht="16.5" x14ac:dyDescent="0.3">
      <c r="A20" s="97">
        <v>43676</v>
      </c>
      <c r="B20" s="102" t="s">
        <v>51</v>
      </c>
      <c r="C20" s="20" t="s">
        <v>52</v>
      </c>
      <c r="D20" s="99">
        <v>20000</v>
      </c>
      <c r="E20" s="100"/>
      <c r="F20" s="88">
        <f t="shared" si="0"/>
        <v>26524</v>
      </c>
      <c r="G20" s="83">
        <v>200</v>
      </c>
      <c r="H20" s="84">
        <f>G20/10</f>
        <v>20</v>
      </c>
    </row>
    <row r="21" spans="1:9" ht="16.5" x14ac:dyDescent="0.3">
      <c r="A21" s="97">
        <v>43676</v>
      </c>
      <c r="B21" s="102" t="s">
        <v>53</v>
      </c>
      <c r="C21" s="20" t="s">
        <v>54</v>
      </c>
      <c r="D21" s="99"/>
      <c r="E21" s="100">
        <v>16821</v>
      </c>
      <c r="F21" s="88">
        <f t="shared" si="0"/>
        <v>9703</v>
      </c>
      <c r="G21" s="83">
        <v>30</v>
      </c>
      <c r="H21" s="84">
        <f>G21/5</f>
        <v>6</v>
      </c>
    </row>
    <row r="22" spans="1:9" ht="16.5" x14ac:dyDescent="0.3">
      <c r="A22" s="97">
        <v>43762</v>
      </c>
      <c r="B22" s="102" t="s">
        <v>55</v>
      </c>
      <c r="C22" s="20" t="s">
        <v>56</v>
      </c>
      <c r="D22" s="99">
        <v>17000</v>
      </c>
      <c r="E22" s="100"/>
      <c r="F22" s="88">
        <f t="shared" si="0"/>
        <v>26703</v>
      </c>
    </row>
    <row r="23" spans="1:9" ht="16.5" x14ac:dyDescent="0.3">
      <c r="A23" s="97">
        <v>43787</v>
      </c>
      <c r="B23" s="102" t="s">
        <v>57</v>
      </c>
      <c r="C23" s="20" t="s">
        <v>58</v>
      </c>
      <c r="D23" s="99"/>
      <c r="E23" s="100">
        <v>11724.5</v>
      </c>
      <c r="F23" s="88">
        <f t="shared" si="0"/>
        <v>14978.5</v>
      </c>
    </row>
    <row r="24" spans="1:9" ht="16.5" x14ac:dyDescent="0.3">
      <c r="A24" s="97">
        <v>43791</v>
      </c>
      <c r="B24" s="102" t="s">
        <v>59</v>
      </c>
      <c r="C24" s="20" t="s">
        <v>60</v>
      </c>
      <c r="D24" s="99">
        <v>5000</v>
      </c>
      <c r="E24" s="100"/>
      <c r="F24" s="88">
        <f t="shared" si="0"/>
        <v>19978.5</v>
      </c>
    </row>
    <row r="25" spans="1:9" ht="16.5" x14ac:dyDescent="0.3">
      <c r="A25" s="97">
        <v>43804</v>
      </c>
      <c r="B25" s="102" t="s">
        <v>61</v>
      </c>
      <c r="C25" s="20" t="s">
        <v>62</v>
      </c>
      <c r="D25" s="99"/>
      <c r="E25" s="100">
        <v>2442.8000000000002</v>
      </c>
      <c r="F25" s="88">
        <f t="shared" si="0"/>
        <v>17535.7</v>
      </c>
    </row>
    <row r="26" spans="1:9" ht="18" x14ac:dyDescent="0.35">
      <c r="A26" s="97">
        <v>45076</v>
      </c>
      <c r="B26" s="113" t="s">
        <v>63</v>
      </c>
      <c r="C26" s="114" t="s">
        <v>64</v>
      </c>
      <c r="D26" s="115">
        <v>20000</v>
      </c>
      <c r="E26" s="100"/>
      <c r="F26" s="88">
        <f t="shared" si="0"/>
        <v>37535.699999999997</v>
      </c>
    </row>
    <row r="27" spans="1:9" ht="18" x14ac:dyDescent="0.35">
      <c r="A27" s="97">
        <v>45076</v>
      </c>
      <c r="B27" s="102" t="s">
        <v>65</v>
      </c>
      <c r="C27" s="114" t="s">
        <v>66</v>
      </c>
      <c r="D27" s="116"/>
      <c r="E27" s="112">
        <v>20000</v>
      </c>
      <c r="F27" s="88">
        <f t="shared" si="0"/>
        <v>17535.699999999997</v>
      </c>
      <c r="G27" s="83" t="s">
        <v>50</v>
      </c>
    </row>
    <row r="28" spans="1:9" ht="18" x14ac:dyDescent="0.35">
      <c r="A28" s="97">
        <v>45117</v>
      </c>
      <c r="B28" s="102" t="s">
        <v>67</v>
      </c>
      <c r="C28" s="20" t="s">
        <v>68</v>
      </c>
      <c r="D28" s="115">
        <v>20000</v>
      </c>
      <c r="E28" s="100"/>
      <c r="F28" s="88">
        <f t="shared" si="0"/>
        <v>37535.699999999997</v>
      </c>
    </row>
    <row r="29" spans="1:9" ht="18" x14ac:dyDescent="0.35">
      <c r="A29" s="97">
        <v>45117</v>
      </c>
      <c r="B29" s="102" t="s">
        <v>69</v>
      </c>
      <c r="C29" s="20" t="s">
        <v>70</v>
      </c>
      <c r="D29" s="115"/>
      <c r="E29" s="100">
        <v>6989.97</v>
      </c>
      <c r="F29" s="88">
        <f t="shared" si="0"/>
        <v>30545.729999999996</v>
      </c>
    </row>
    <row r="30" spans="1:9" ht="18" x14ac:dyDescent="0.35">
      <c r="A30" s="97">
        <v>45117</v>
      </c>
      <c r="B30" s="102" t="s">
        <v>71</v>
      </c>
      <c r="C30" s="20" t="s">
        <v>72</v>
      </c>
      <c r="D30" s="115"/>
      <c r="E30" s="100">
        <v>13010.03</v>
      </c>
      <c r="F30" s="88">
        <f t="shared" si="0"/>
        <v>17535.699999999997</v>
      </c>
    </row>
    <row r="31" spans="1:9" ht="18" x14ac:dyDescent="0.35">
      <c r="A31" s="97">
        <v>45124</v>
      </c>
      <c r="B31" s="102" t="s">
        <v>73</v>
      </c>
      <c r="C31" s="114" t="s">
        <v>74</v>
      </c>
      <c r="D31" s="115">
        <v>3000</v>
      </c>
      <c r="E31" s="100"/>
      <c r="F31" s="88">
        <f t="shared" si="0"/>
        <v>20535.699999999997</v>
      </c>
      <c r="H31" s="49"/>
    </row>
    <row r="32" spans="1:9" ht="33.75" x14ac:dyDescent="0.35">
      <c r="A32" s="106">
        <v>45124</v>
      </c>
      <c r="B32" s="107" t="s">
        <v>75</v>
      </c>
      <c r="C32" s="15" t="s">
        <v>76</v>
      </c>
      <c r="D32" s="116"/>
      <c r="E32" s="117">
        <v>3000</v>
      </c>
      <c r="F32" s="110">
        <f t="shared" si="0"/>
        <v>17535.699999999997</v>
      </c>
      <c r="G32" s="83" t="s">
        <v>50</v>
      </c>
      <c r="H32" s="118"/>
    </row>
    <row r="33" spans="1:8" ht="18" x14ac:dyDescent="0.35">
      <c r="A33" s="97">
        <v>45160</v>
      </c>
      <c r="B33" s="102" t="s">
        <v>77</v>
      </c>
      <c r="C33" s="20" t="s">
        <v>78</v>
      </c>
      <c r="D33" s="115">
        <v>3000</v>
      </c>
      <c r="E33" s="100"/>
      <c r="F33" s="88">
        <f t="shared" si="0"/>
        <v>20535.699999999997</v>
      </c>
      <c r="H33" s="49"/>
    </row>
    <row r="34" spans="1:8" ht="18" x14ac:dyDescent="0.35">
      <c r="A34" s="97">
        <v>45160</v>
      </c>
      <c r="B34" s="102" t="s">
        <v>79</v>
      </c>
      <c r="C34" s="20" t="s">
        <v>80</v>
      </c>
      <c r="D34" s="115"/>
      <c r="E34" s="100">
        <v>80</v>
      </c>
      <c r="F34" s="88">
        <f t="shared" si="0"/>
        <v>20455.699999999997</v>
      </c>
      <c r="H34" s="49"/>
    </row>
    <row r="35" spans="1:8" ht="18" x14ac:dyDescent="0.35">
      <c r="A35" s="97">
        <v>45226</v>
      </c>
      <c r="B35" s="102" t="s">
        <v>81</v>
      </c>
      <c r="C35" s="119" t="s">
        <v>82</v>
      </c>
      <c r="D35" s="120"/>
      <c r="E35" s="105">
        <v>2920</v>
      </c>
      <c r="F35" s="88">
        <f t="shared" si="0"/>
        <v>17535.699999999997</v>
      </c>
      <c r="G35" s="83" t="s">
        <v>16</v>
      </c>
    </row>
    <row r="36" spans="1:8" ht="18" x14ac:dyDescent="0.35">
      <c r="A36" s="97">
        <v>45309</v>
      </c>
      <c r="B36" s="102" t="s">
        <v>83</v>
      </c>
      <c r="C36" s="20" t="s">
        <v>2</v>
      </c>
      <c r="D36" s="115">
        <v>2920</v>
      </c>
      <c r="E36" s="100"/>
      <c r="F36" s="88">
        <f t="shared" si="0"/>
        <v>20455.699999999997</v>
      </c>
    </row>
    <row r="37" spans="1:8" ht="18" x14ac:dyDescent="0.35">
      <c r="A37" s="97">
        <v>45309</v>
      </c>
      <c r="B37" s="102" t="s">
        <v>84</v>
      </c>
      <c r="C37" s="20" t="s">
        <v>85</v>
      </c>
      <c r="D37" s="115"/>
      <c r="E37" s="100">
        <v>2920</v>
      </c>
      <c r="F37" s="88">
        <f t="shared" si="0"/>
        <v>17535.699999999997</v>
      </c>
    </row>
    <row r="38" spans="1:8" ht="18" x14ac:dyDescent="0.35">
      <c r="A38" s="97">
        <v>45439</v>
      </c>
      <c r="B38" s="102" t="s">
        <v>86</v>
      </c>
      <c r="C38" s="20" t="s">
        <v>87</v>
      </c>
      <c r="D38" s="115"/>
      <c r="E38" s="100">
        <v>9935.7000000000007</v>
      </c>
      <c r="F38" s="88">
        <f t="shared" si="0"/>
        <v>7599.9999999999964</v>
      </c>
    </row>
    <row r="39" spans="1:8" ht="18" x14ac:dyDescent="0.35">
      <c r="A39" s="97">
        <v>45538</v>
      </c>
      <c r="B39" s="102" t="s">
        <v>88</v>
      </c>
      <c r="C39" s="114" t="s">
        <v>89</v>
      </c>
      <c r="D39" s="115">
        <v>20000</v>
      </c>
      <c r="E39" s="100"/>
      <c r="F39" s="88">
        <f t="shared" si="0"/>
        <v>27599.999999999996</v>
      </c>
    </row>
    <row r="40" spans="1:8" ht="18" x14ac:dyDescent="0.35">
      <c r="A40" s="97">
        <v>45597</v>
      </c>
      <c r="B40" s="102" t="s">
        <v>90</v>
      </c>
      <c r="C40" s="114" t="s">
        <v>91</v>
      </c>
      <c r="D40" s="115">
        <v>20000</v>
      </c>
      <c r="E40" s="100"/>
      <c r="F40" s="88">
        <f t="shared" si="0"/>
        <v>47600</v>
      </c>
      <c r="G40" s="83" t="s">
        <v>16</v>
      </c>
    </row>
    <row r="41" spans="1:8" ht="18" x14ac:dyDescent="0.35">
      <c r="A41" s="97">
        <v>45636</v>
      </c>
      <c r="B41" s="102" t="s">
        <v>92</v>
      </c>
      <c r="C41" s="20" t="s">
        <v>85</v>
      </c>
      <c r="D41" s="115"/>
      <c r="E41" s="100">
        <v>10000</v>
      </c>
      <c r="F41" s="88">
        <f t="shared" si="0"/>
        <v>37600</v>
      </c>
    </row>
    <row r="42" spans="1:8" ht="18" x14ac:dyDescent="0.35">
      <c r="A42" s="97">
        <v>45643</v>
      </c>
      <c r="B42" s="102" t="s">
        <v>93</v>
      </c>
      <c r="C42" s="20" t="s">
        <v>94</v>
      </c>
      <c r="D42" s="115">
        <v>10000</v>
      </c>
      <c r="E42" s="100"/>
      <c r="F42" s="88">
        <f t="shared" si="0"/>
        <v>47600</v>
      </c>
    </row>
    <row r="43" spans="1:8" ht="18" x14ac:dyDescent="0.35">
      <c r="A43" s="97">
        <v>45695</v>
      </c>
      <c r="B43" s="102" t="s">
        <v>95</v>
      </c>
      <c r="C43" s="103" t="s">
        <v>96</v>
      </c>
      <c r="D43" s="120"/>
      <c r="E43" s="105">
        <v>500</v>
      </c>
      <c r="F43" s="88">
        <f t="shared" si="0"/>
        <v>47100</v>
      </c>
    </row>
    <row r="44" spans="1:8" ht="18" x14ac:dyDescent="0.35">
      <c r="A44" s="97">
        <v>45758</v>
      </c>
      <c r="B44" s="102" t="s">
        <v>97</v>
      </c>
      <c r="C44" s="20" t="s">
        <v>98</v>
      </c>
      <c r="D44" s="115"/>
      <c r="E44" s="100">
        <v>5000</v>
      </c>
      <c r="F44" s="88">
        <f t="shared" si="0"/>
        <v>42100</v>
      </c>
    </row>
    <row r="45" spans="1:8" ht="18" x14ac:dyDescent="0.35">
      <c r="A45" s="97">
        <v>45761</v>
      </c>
      <c r="B45" s="102" t="s">
        <v>97</v>
      </c>
      <c r="C45" s="103" t="s">
        <v>99</v>
      </c>
      <c r="D45" s="120"/>
      <c r="E45" s="105">
        <v>2000</v>
      </c>
      <c r="F45" s="88">
        <f t="shared" si="0"/>
        <v>40100</v>
      </c>
      <c r="G45" s="83" t="s">
        <v>16</v>
      </c>
    </row>
    <row r="46" spans="1:8" ht="18" x14ac:dyDescent="0.35">
      <c r="A46" s="97">
        <v>45783</v>
      </c>
      <c r="B46" s="102" t="s">
        <v>100</v>
      </c>
      <c r="C46" s="20" t="s">
        <v>101</v>
      </c>
      <c r="D46" s="115">
        <v>2000</v>
      </c>
      <c r="E46" s="100"/>
      <c r="F46" s="88">
        <f t="shared" si="0"/>
        <v>42100</v>
      </c>
    </row>
    <row r="47" spans="1:8" ht="18" x14ac:dyDescent="0.35">
      <c r="A47" s="97">
        <v>45783</v>
      </c>
      <c r="B47" s="102" t="s">
        <v>102</v>
      </c>
      <c r="C47" s="20" t="s">
        <v>103</v>
      </c>
      <c r="D47" s="115"/>
      <c r="E47" s="100">
        <v>1545</v>
      </c>
      <c r="F47" s="88">
        <f t="shared" si="0"/>
        <v>40555</v>
      </c>
      <c r="G47" s="83" t="s">
        <v>16</v>
      </c>
    </row>
    <row r="48" spans="1:8" ht="18" x14ac:dyDescent="0.35">
      <c r="A48" s="97">
        <v>45884</v>
      </c>
      <c r="B48" s="102" t="s">
        <v>104</v>
      </c>
      <c r="C48" s="24" t="s">
        <v>105</v>
      </c>
      <c r="D48" s="121"/>
      <c r="E48" s="122">
        <v>5000</v>
      </c>
      <c r="F48" s="88">
        <f t="shared" si="0"/>
        <v>35555</v>
      </c>
    </row>
    <row r="49" spans="1:6" ht="18" x14ac:dyDescent="0.35">
      <c r="A49" s="97">
        <v>45898</v>
      </c>
      <c r="B49" s="102" t="s">
        <v>106</v>
      </c>
      <c r="C49" s="20" t="s">
        <v>94</v>
      </c>
      <c r="D49" s="115">
        <v>10000</v>
      </c>
      <c r="E49" s="100"/>
      <c r="F49" s="88">
        <f t="shared" si="0"/>
        <v>45555</v>
      </c>
    </row>
    <row r="50" spans="1:6" ht="18" x14ac:dyDescent="0.35">
      <c r="A50" s="97">
        <v>45919</v>
      </c>
      <c r="B50" s="102" t="s">
        <v>107</v>
      </c>
      <c r="C50" s="103" t="s">
        <v>108</v>
      </c>
      <c r="D50" s="120"/>
      <c r="E50" s="105">
        <v>15000</v>
      </c>
      <c r="F50" s="88">
        <f t="shared" si="0"/>
        <v>30555</v>
      </c>
    </row>
    <row r="51" spans="1:6" ht="18" x14ac:dyDescent="0.35">
      <c r="A51" s="97">
        <v>45973</v>
      </c>
      <c r="B51" s="102" t="s">
        <v>109</v>
      </c>
      <c r="C51" s="20" t="s">
        <v>2</v>
      </c>
      <c r="D51" s="115">
        <v>15000</v>
      </c>
      <c r="E51" s="100"/>
      <c r="F51" s="88">
        <f t="shared" si="0"/>
        <v>45555</v>
      </c>
    </row>
    <row r="52" spans="1:6" ht="18" x14ac:dyDescent="0.35">
      <c r="A52" s="97">
        <v>45973</v>
      </c>
      <c r="B52" s="102" t="s">
        <v>110</v>
      </c>
      <c r="C52" s="20" t="s">
        <v>111</v>
      </c>
      <c r="D52" s="115"/>
      <c r="E52" s="100">
        <v>8771.2000000000007</v>
      </c>
      <c r="F52" s="88">
        <f t="shared" si="0"/>
        <v>36783.800000000003</v>
      </c>
    </row>
    <row r="53" spans="1:6" ht="18" x14ac:dyDescent="0.35">
      <c r="A53" s="97">
        <v>45973</v>
      </c>
      <c r="B53" s="102" t="s">
        <v>112</v>
      </c>
      <c r="C53" s="20" t="s">
        <v>85</v>
      </c>
      <c r="D53" s="115"/>
      <c r="E53" s="100">
        <v>6228.8</v>
      </c>
      <c r="F53" s="88">
        <f t="shared" si="0"/>
        <v>30555.000000000004</v>
      </c>
    </row>
    <row r="54" spans="1:6" ht="18" x14ac:dyDescent="0.35">
      <c r="A54" s="97"/>
      <c r="B54" s="102"/>
      <c r="C54" s="20"/>
      <c r="D54" s="115"/>
      <c r="E54" s="100"/>
      <c r="F54" s="88"/>
    </row>
    <row r="55" spans="1:6" ht="18" x14ac:dyDescent="0.35">
      <c r="A55" s="97"/>
      <c r="B55" s="102"/>
      <c r="C55" s="20"/>
      <c r="D55" s="115"/>
      <c r="E55" s="100"/>
      <c r="F55" s="88"/>
    </row>
    <row r="56" spans="1:6" ht="18" x14ac:dyDescent="0.35">
      <c r="A56" s="97"/>
      <c r="B56" s="102"/>
      <c r="C56" s="20"/>
      <c r="D56" s="115"/>
      <c r="E56" s="100"/>
      <c r="F56" s="88"/>
    </row>
    <row r="57" spans="1:6" ht="18" x14ac:dyDescent="0.35">
      <c r="A57" s="97"/>
      <c r="B57" s="102"/>
      <c r="C57" s="20"/>
      <c r="D57" s="115"/>
      <c r="E57" s="100"/>
      <c r="F57" s="88"/>
    </row>
    <row r="58" spans="1:6" ht="18" x14ac:dyDescent="0.35">
      <c r="A58" s="97"/>
      <c r="B58" s="102"/>
      <c r="C58" s="20"/>
      <c r="D58" s="115"/>
      <c r="E58" s="100"/>
      <c r="F58" s="88"/>
    </row>
    <row r="59" spans="1:6" ht="18" x14ac:dyDescent="0.35">
      <c r="A59" s="97"/>
      <c r="B59" s="102"/>
      <c r="C59" s="20"/>
      <c r="D59" s="115"/>
      <c r="E59" s="100"/>
      <c r="F59" s="88"/>
    </row>
    <row r="60" spans="1:6" ht="18" x14ac:dyDescent="0.35">
      <c r="A60" s="97"/>
      <c r="B60" s="102"/>
      <c r="C60" s="20"/>
      <c r="D60" s="115"/>
      <c r="E60" s="100"/>
      <c r="F60" s="88"/>
    </row>
    <row r="61" spans="1:6" ht="18" x14ac:dyDescent="0.35">
      <c r="A61" s="97"/>
      <c r="B61" s="102"/>
      <c r="C61" s="20"/>
      <c r="D61" s="115"/>
      <c r="E61" s="100"/>
      <c r="F61" s="88"/>
    </row>
    <row r="62" spans="1:6" ht="18" x14ac:dyDescent="0.35">
      <c r="A62" s="97"/>
      <c r="B62" s="102"/>
      <c r="C62" s="20"/>
      <c r="D62" s="115"/>
      <c r="E62" s="100"/>
      <c r="F62" s="88"/>
    </row>
    <row r="63" spans="1:6" ht="18" x14ac:dyDescent="0.35">
      <c r="A63" s="97"/>
      <c r="B63" s="102"/>
      <c r="C63" s="20"/>
      <c r="D63" s="115"/>
      <c r="E63" s="100"/>
      <c r="F63" s="88"/>
    </row>
    <row r="64" spans="1:6" ht="18" x14ac:dyDescent="0.35">
      <c r="A64" s="97"/>
      <c r="B64" s="102"/>
      <c r="C64" s="20"/>
      <c r="D64" s="115"/>
      <c r="E64" s="100"/>
      <c r="F64" s="88"/>
    </row>
    <row r="65" spans="1:8" ht="18" x14ac:dyDescent="0.35">
      <c r="A65" s="97"/>
      <c r="B65" s="102"/>
      <c r="C65" s="20"/>
      <c r="D65" s="115"/>
      <c r="E65" s="100"/>
      <c r="F65" s="88"/>
    </row>
    <row r="66" spans="1:8" ht="18" x14ac:dyDescent="0.35">
      <c r="A66" s="97"/>
      <c r="B66" s="102"/>
      <c r="C66" s="20"/>
      <c r="D66" s="115"/>
      <c r="E66" s="100"/>
      <c r="F66" s="88"/>
    </row>
    <row r="67" spans="1:8" ht="18" x14ac:dyDescent="0.35">
      <c r="A67" s="97"/>
      <c r="B67" s="102"/>
      <c r="C67" s="20"/>
      <c r="D67" s="115"/>
      <c r="E67" s="100"/>
      <c r="F67" s="88"/>
    </row>
    <row r="68" spans="1:8" ht="18" x14ac:dyDescent="0.35">
      <c r="A68" s="97"/>
      <c r="B68" s="102"/>
      <c r="C68" s="20"/>
      <c r="D68" s="115"/>
      <c r="E68" s="100"/>
      <c r="F68" s="88"/>
    </row>
    <row r="69" spans="1:8" ht="18" x14ac:dyDescent="0.35">
      <c r="A69" s="97"/>
      <c r="B69" s="102"/>
      <c r="C69" s="20"/>
      <c r="D69" s="115"/>
      <c r="E69" s="100"/>
      <c r="F69" s="88"/>
    </row>
    <row r="70" spans="1:8" ht="16.5" x14ac:dyDescent="0.3">
      <c r="A70" s="97"/>
      <c r="B70" s="102"/>
      <c r="C70" s="24"/>
      <c r="D70" s="99"/>
      <c r="E70" s="100"/>
      <c r="F70" s="100"/>
      <c r="G70" s="83">
        <v>22</v>
      </c>
      <c r="H70" s="84">
        <f>G70/1</f>
        <v>22</v>
      </c>
    </row>
    <row r="71" spans="1:8" ht="17.25" thickBot="1" x14ac:dyDescent="0.35">
      <c r="A71" s="79"/>
      <c r="B71" s="62"/>
      <c r="C71" s="20"/>
      <c r="D71" s="123"/>
      <c r="E71" s="123"/>
      <c r="F71" s="123"/>
      <c r="G71" s="83">
        <v>1.5</v>
      </c>
      <c r="H71" s="84">
        <f>G71/0.5</f>
        <v>3</v>
      </c>
    </row>
    <row r="72" spans="1:8" ht="18.75" thickBot="1" x14ac:dyDescent="0.4">
      <c r="A72" s="321" t="s">
        <v>7</v>
      </c>
      <c r="B72" s="322"/>
      <c r="C72" s="322"/>
      <c r="D72" s="124">
        <f>SUM(D5:D71)</f>
        <v>251735.5</v>
      </c>
      <c r="E72" s="124">
        <f>SUM(E5:E71)</f>
        <v>221180.5</v>
      </c>
      <c r="F72" s="125">
        <f>D72-E72</f>
        <v>30555</v>
      </c>
      <c r="G72" s="126">
        <v>0.5</v>
      </c>
      <c r="H72" s="84">
        <f>G72/0.1</f>
        <v>5</v>
      </c>
    </row>
    <row r="73" spans="1:8" x14ac:dyDescent="0.4">
      <c r="A73" s="81"/>
      <c r="B73" s="66"/>
      <c r="C73" s="67"/>
      <c r="D73" s="127"/>
      <c r="E73" s="127"/>
      <c r="F73" s="127"/>
    </row>
    <row r="74" spans="1:8" x14ac:dyDescent="0.4">
      <c r="G74" s="128">
        <f>SUM(G17:G73)</f>
        <v>6524</v>
      </c>
    </row>
    <row r="75" spans="1:8" x14ac:dyDescent="0.4">
      <c r="G75" s="83">
        <f>G74-F72</f>
        <v>-24031</v>
      </c>
    </row>
    <row r="78" spans="1:8" x14ac:dyDescent="0.4">
      <c r="G78" s="83">
        <f>0.24+0.3+3.7+2</f>
        <v>6.24</v>
      </c>
    </row>
    <row r="79" spans="1:8" x14ac:dyDescent="0.4">
      <c r="G79" s="83">
        <f>2+1</f>
        <v>3</v>
      </c>
    </row>
    <row r="139" spans="2:2" x14ac:dyDescent="0.4">
      <c r="B139" s="50" t="s">
        <v>9</v>
      </c>
    </row>
    <row r="154" spans="4:6" x14ac:dyDescent="0.4">
      <c r="D154" s="85" t="s">
        <v>10</v>
      </c>
    </row>
    <row r="157" spans="4:6" x14ac:dyDescent="0.4">
      <c r="F157" s="85">
        <v>1555000</v>
      </c>
    </row>
    <row r="158" spans="4:6" x14ac:dyDescent="0.4">
      <c r="F158" s="85">
        <v>2333000</v>
      </c>
    </row>
    <row r="159" spans="4:6" x14ac:dyDescent="0.4">
      <c r="E159" s="85">
        <v>944300</v>
      </c>
    </row>
    <row r="339" spans="4:4" x14ac:dyDescent="0.4">
      <c r="D339" s="127"/>
    </row>
  </sheetData>
  <mergeCells count="3">
    <mergeCell ref="A1:F1"/>
    <mergeCell ref="A2:F2"/>
    <mergeCell ref="A72:C7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D103F-E33B-4AEB-86BE-BFA131774D00}">
  <dimension ref="A1:H293"/>
  <sheetViews>
    <sheetView workbookViewId="0">
      <selection activeCell="C20" sqref="C20"/>
    </sheetView>
  </sheetViews>
  <sheetFormatPr defaultColWidth="21" defaultRowHeight="19.5" x14ac:dyDescent="0.4"/>
  <cols>
    <col min="1" max="1" width="19.5703125" style="70" customWidth="1"/>
    <col min="2" max="2" width="21" style="50"/>
    <col min="3" max="3" width="59.140625" style="51" customWidth="1"/>
    <col min="4" max="6" width="21" style="52"/>
    <col min="7" max="16384" width="21" style="49"/>
  </cols>
  <sheetData>
    <row r="1" spans="1:7" x14ac:dyDescent="0.4">
      <c r="A1" s="319" t="s">
        <v>4</v>
      </c>
      <c r="B1" s="319"/>
      <c r="C1" s="319"/>
      <c r="D1" s="319"/>
      <c r="E1" s="319"/>
      <c r="F1" s="319"/>
    </row>
    <row r="2" spans="1:7" x14ac:dyDescent="0.4">
      <c r="A2" s="319" t="s">
        <v>113</v>
      </c>
      <c r="B2" s="319"/>
      <c r="C2" s="319"/>
      <c r="D2" s="319"/>
      <c r="E2" s="319"/>
      <c r="F2" s="319"/>
    </row>
    <row r="3" spans="1:7" ht="20.25" thickBot="1" x14ac:dyDescent="0.45"/>
    <row r="4" spans="1:7" x14ac:dyDescent="0.4">
      <c r="A4" s="72"/>
      <c r="B4" s="54"/>
      <c r="C4" s="55" t="s">
        <v>12</v>
      </c>
      <c r="D4" s="56">
        <v>88</v>
      </c>
      <c r="E4" s="56"/>
      <c r="F4" s="56">
        <f>D4</f>
        <v>88</v>
      </c>
    </row>
    <row r="5" spans="1:7" ht="16.5" x14ac:dyDescent="0.3">
      <c r="A5" s="7">
        <v>42745</v>
      </c>
      <c r="B5" s="130" t="s">
        <v>114</v>
      </c>
      <c r="C5" s="24" t="s">
        <v>115</v>
      </c>
      <c r="D5" s="131">
        <v>55000</v>
      </c>
      <c r="E5" s="60"/>
      <c r="F5" s="132">
        <f>F4+D5-E5</f>
        <v>55088</v>
      </c>
    </row>
    <row r="6" spans="1:7" ht="33" x14ac:dyDescent="0.3">
      <c r="A6" s="133">
        <v>42795</v>
      </c>
      <c r="B6" s="134" t="s">
        <v>116</v>
      </c>
      <c r="C6" s="135" t="s">
        <v>117</v>
      </c>
      <c r="D6" s="131"/>
      <c r="E6" s="136">
        <v>55000</v>
      </c>
      <c r="F6" s="137">
        <f>F5+D6-E6</f>
        <v>88</v>
      </c>
      <c r="G6" s="49" t="s">
        <v>16</v>
      </c>
    </row>
    <row r="7" spans="1:7" ht="16.5" x14ac:dyDescent="0.3">
      <c r="A7" s="97"/>
      <c r="B7" s="130"/>
      <c r="C7" s="24"/>
      <c r="D7" s="60"/>
      <c r="E7" s="60"/>
      <c r="F7" s="60"/>
    </row>
    <row r="8" spans="1:7" ht="16.5" x14ac:dyDescent="0.3">
      <c r="A8" s="97"/>
      <c r="B8" s="130"/>
      <c r="C8" s="24"/>
      <c r="D8" s="60"/>
      <c r="E8" s="60"/>
      <c r="F8" s="60"/>
    </row>
    <row r="9" spans="1:7" ht="16.5" x14ac:dyDescent="0.3">
      <c r="A9" s="97"/>
      <c r="B9" s="130"/>
      <c r="C9" s="24"/>
      <c r="D9" s="60"/>
      <c r="E9" s="60"/>
      <c r="F9" s="60"/>
    </row>
    <row r="10" spans="1:7" ht="16.5" x14ac:dyDescent="0.3">
      <c r="A10" s="97"/>
      <c r="B10" s="130"/>
      <c r="C10" s="24"/>
      <c r="D10" s="60"/>
      <c r="E10" s="60"/>
      <c r="F10" s="60"/>
    </row>
    <row r="11" spans="1:7" ht="16.5" x14ac:dyDescent="0.3">
      <c r="A11" s="97"/>
      <c r="B11" s="130"/>
      <c r="C11" s="24"/>
      <c r="D11" s="60"/>
      <c r="E11" s="60"/>
      <c r="F11" s="60"/>
    </row>
    <row r="12" spans="1:7" ht="16.5" x14ac:dyDescent="0.3">
      <c r="A12" s="97"/>
      <c r="B12" s="130"/>
      <c r="C12" s="24"/>
      <c r="D12" s="60"/>
      <c r="E12" s="60"/>
      <c r="F12" s="60"/>
    </row>
    <row r="13" spans="1:7" ht="16.5" x14ac:dyDescent="0.3">
      <c r="A13" s="97"/>
      <c r="B13" s="130"/>
      <c r="C13" s="24"/>
      <c r="D13" s="60"/>
      <c r="E13" s="60"/>
      <c r="F13" s="60"/>
    </row>
    <row r="14" spans="1:7" ht="16.5" x14ac:dyDescent="0.3">
      <c r="A14" s="97"/>
      <c r="B14" s="130"/>
      <c r="C14" s="24"/>
      <c r="D14" s="60"/>
      <c r="E14" s="60"/>
      <c r="F14" s="60"/>
    </row>
    <row r="15" spans="1:7" ht="16.5" x14ac:dyDescent="0.3">
      <c r="A15" s="97"/>
      <c r="B15" s="130"/>
      <c r="C15" s="24"/>
      <c r="D15" s="60"/>
      <c r="E15" s="60"/>
      <c r="F15" s="60"/>
    </row>
    <row r="16" spans="1:7" ht="16.5" x14ac:dyDescent="0.3">
      <c r="A16" s="97"/>
      <c r="B16" s="130"/>
      <c r="C16" s="24"/>
      <c r="D16" s="60"/>
      <c r="E16" s="60"/>
      <c r="F16" s="60"/>
    </row>
    <row r="17" spans="1:8" ht="16.5" x14ac:dyDescent="0.3">
      <c r="A17" s="97"/>
      <c r="B17" s="130"/>
      <c r="C17" s="24"/>
      <c r="D17" s="60"/>
      <c r="E17" s="60"/>
      <c r="F17" s="60"/>
    </row>
    <row r="18" spans="1:8" ht="17.25" thickBot="1" x14ac:dyDescent="0.35">
      <c r="A18" s="138"/>
      <c r="B18" s="139"/>
      <c r="C18" s="140"/>
      <c r="D18" s="141"/>
      <c r="E18" s="141"/>
      <c r="F18" s="141"/>
    </row>
    <row r="19" spans="1:8" ht="18.75" thickBot="1" x14ac:dyDescent="0.4">
      <c r="A19" s="321" t="s">
        <v>7</v>
      </c>
      <c r="B19" s="322"/>
      <c r="C19" s="323"/>
      <c r="D19" s="64">
        <f>SUM(D4:D18)</f>
        <v>55088</v>
      </c>
      <c r="E19" s="64">
        <f>SUM(E5:E18)</f>
        <v>55000</v>
      </c>
      <c r="F19" s="64">
        <f>D19-E19</f>
        <v>88</v>
      </c>
    </row>
    <row r="20" spans="1:8" x14ac:dyDescent="0.4">
      <c r="A20" s="81"/>
      <c r="B20" s="66"/>
      <c r="C20" s="67"/>
      <c r="D20" s="68"/>
      <c r="E20" s="68"/>
      <c r="F20" s="68"/>
    </row>
    <row r="24" spans="1:8" x14ac:dyDescent="0.4">
      <c r="A24" s="70">
        <v>40952</v>
      </c>
      <c r="D24" s="142"/>
      <c r="E24" s="143"/>
      <c r="H24" s="49">
        <v>99932842.239999995</v>
      </c>
    </row>
    <row r="93" spans="2:2" x14ac:dyDescent="0.4">
      <c r="B93" s="50" t="s">
        <v>9</v>
      </c>
    </row>
    <row r="108" spans="4:6" x14ac:dyDescent="0.4">
      <c r="D108" s="52" t="s">
        <v>10</v>
      </c>
    </row>
    <row r="111" spans="4:6" x14ac:dyDescent="0.4">
      <c r="F111" s="52">
        <v>1555000</v>
      </c>
    </row>
    <row r="112" spans="4:6" x14ac:dyDescent="0.4">
      <c r="F112" s="52">
        <v>2333000</v>
      </c>
    </row>
    <row r="113" spans="5:5" x14ac:dyDescent="0.4">
      <c r="E113" s="52">
        <v>944300</v>
      </c>
    </row>
    <row r="293" spans="4:4" x14ac:dyDescent="0.4">
      <c r="D293" s="68"/>
    </row>
  </sheetData>
  <mergeCells count="3">
    <mergeCell ref="A1:F1"/>
    <mergeCell ref="A2:F2"/>
    <mergeCell ref="A19:C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65DA2-1449-439D-ACB4-1D9D25EBC755}">
  <dimension ref="A1:H31"/>
  <sheetViews>
    <sheetView workbookViewId="0">
      <selection activeCell="C7" sqref="C7"/>
    </sheetView>
  </sheetViews>
  <sheetFormatPr defaultColWidth="9.140625" defaultRowHeight="19.5" x14ac:dyDescent="0.4"/>
  <cols>
    <col min="1" max="1" width="18" style="156" customWidth="1"/>
    <col min="2" max="2" width="20.140625" style="145" bestFit="1" customWidth="1"/>
    <col min="3" max="3" width="70.85546875" style="51" bestFit="1" customWidth="1"/>
    <col min="4" max="5" width="19.140625" style="148" bestFit="1" customWidth="1"/>
    <col min="6" max="6" width="15.42578125" style="149" bestFit="1" customWidth="1"/>
    <col min="7" max="7" width="16.7109375" style="51" customWidth="1"/>
    <col min="8" max="8" width="10.7109375" style="51" bestFit="1" customWidth="1"/>
    <col min="9" max="16384" width="9.140625" style="51"/>
  </cols>
  <sheetData>
    <row r="1" spans="1:8" x14ac:dyDescent="0.4">
      <c r="A1" s="144" t="s">
        <v>4</v>
      </c>
      <c r="C1" s="67"/>
      <c r="D1" s="146"/>
      <c r="E1" s="146"/>
      <c r="F1" s="147"/>
    </row>
    <row r="2" spans="1:8" ht="20.25" thickBot="1" x14ac:dyDescent="0.45">
      <c r="A2" s="144" t="s">
        <v>118</v>
      </c>
      <c r="C2" s="67"/>
      <c r="D2" s="146"/>
      <c r="E2" s="146"/>
      <c r="F2" s="147"/>
    </row>
    <row r="3" spans="1:8" ht="20.25" thickBot="1" x14ac:dyDescent="0.45">
      <c r="A3" s="150"/>
      <c r="B3" s="151"/>
      <c r="C3" s="155"/>
      <c r="D3" s="152"/>
      <c r="E3" s="153"/>
      <c r="G3" s="154"/>
      <c r="H3" s="154"/>
    </row>
    <row r="4" spans="1:8" s="67" customFormat="1" x14ac:dyDescent="0.4">
      <c r="A4" s="156"/>
      <c r="B4" s="157"/>
      <c r="C4" s="51"/>
      <c r="D4" s="152"/>
      <c r="E4" s="158"/>
      <c r="F4" s="149"/>
      <c r="G4" s="159"/>
      <c r="H4" s="159"/>
    </row>
    <row r="5" spans="1:8" x14ac:dyDescent="0.4">
      <c r="A5" s="160"/>
      <c r="B5" s="161"/>
      <c r="C5" s="162" t="s">
        <v>119</v>
      </c>
      <c r="D5" s="163">
        <v>0</v>
      </c>
      <c r="E5" s="163"/>
      <c r="F5" s="163">
        <f>D5</f>
        <v>0</v>
      </c>
      <c r="G5" s="164"/>
      <c r="H5" s="68"/>
    </row>
    <row r="6" spans="1:8" s="67" customFormat="1" x14ac:dyDescent="0.4">
      <c r="A6" s="97">
        <v>43650</v>
      </c>
      <c r="B6" s="102" t="s">
        <v>46</v>
      </c>
      <c r="C6" s="165" t="s">
        <v>120</v>
      </c>
      <c r="D6" s="166">
        <v>16000</v>
      </c>
      <c r="E6" s="166"/>
      <c r="F6" s="167">
        <v>16000</v>
      </c>
      <c r="G6" s="159"/>
      <c r="H6" s="159"/>
    </row>
    <row r="7" spans="1:8" s="67" customFormat="1" x14ac:dyDescent="0.4">
      <c r="A7" s="97">
        <v>43651</v>
      </c>
      <c r="B7" s="76" t="s">
        <v>121</v>
      </c>
      <c r="C7" s="165" t="s">
        <v>122</v>
      </c>
      <c r="D7" s="166"/>
      <c r="E7" s="166">
        <v>16000</v>
      </c>
      <c r="F7" s="167">
        <f t="shared" ref="F7:F23" si="0">F6+D7-E7</f>
        <v>0</v>
      </c>
      <c r="G7" s="159"/>
      <c r="H7" s="159"/>
    </row>
    <row r="8" spans="1:8" s="67" customFormat="1" x14ac:dyDescent="0.4">
      <c r="A8" s="97">
        <v>43727</v>
      </c>
      <c r="B8" s="76" t="s">
        <v>123</v>
      </c>
      <c r="C8" s="165" t="s">
        <v>124</v>
      </c>
      <c r="D8" s="166">
        <v>7350</v>
      </c>
      <c r="E8" s="166"/>
      <c r="F8" s="167">
        <f t="shared" si="0"/>
        <v>7350</v>
      </c>
      <c r="G8" s="159" t="s">
        <v>125</v>
      </c>
      <c r="H8" s="159"/>
    </row>
    <row r="9" spans="1:8" s="67" customFormat="1" x14ac:dyDescent="0.4">
      <c r="A9" s="129">
        <v>43760</v>
      </c>
      <c r="B9" s="79" t="s">
        <v>126</v>
      </c>
      <c r="C9" s="165" t="s">
        <v>127</v>
      </c>
      <c r="D9" s="166"/>
      <c r="E9" s="166">
        <v>7350</v>
      </c>
      <c r="F9" s="167">
        <f t="shared" si="0"/>
        <v>0</v>
      </c>
      <c r="G9" s="159"/>
      <c r="H9" s="159"/>
    </row>
    <row r="10" spans="1:8" s="67" customFormat="1" x14ac:dyDescent="0.4">
      <c r="A10" s="129">
        <v>44628</v>
      </c>
      <c r="B10" s="79" t="s">
        <v>128</v>
      </c>
      <c r="C10" s="165" t="s">
        <v>129</v>
      </c>
      <c r="D10" s="166">
        <v>10000</v>
      </c>
      <c r="E10" s="166"/>
      <c r="F10" s="167">
        <f t="shared" si="0"/>
        <v>10000</v>
      </c>
      <c r="G10" s="159"/>
      <c r="H10" s="159"/>
    </row>
    <row r="11" spans="1:8" s="67" customFormat="1" x14ac:dyDescent="0.4">
      <c r="A11" s="129">
        <v>44804</v>
      </c>
      <c r="B11" s="79" t="s">
        <v>130</v>
      </c>
      <c r="C11" s="165" t="s">
        <v>1</v>
      </c>
      <c r="D11" s="166"/>
      <c r="E11" s="166">
        <v>64</v>
      </c>
      <c r="F11" s="167">
        <f t="shared" si="0"/>
        <v>9936</v>
      </c>
      <c r="G11" s="159" t="s">
        <v>50</v>
      </c>
      <c r="H11" s="159"/>
    </row>
    <row r="12" spans="1:8" s="67" customFormat="1" ht="33" x14ac:dyDescent="0.4">
      <c r="A12" s="168">
        <v>44804</v>
      </c>
      <c r="B12" s="25" t="s">
        <v>131</v>
      </c>
      <c r="C12" s="169" t="s">
        <v>132</v>
      </c>
      <c r="D12" s="170"/>
      <c r="E12" s="170">
        <v>4636</v>
      </c>
      <c r="F12" s="171">
        <f t="shared" si="0"/>
        <v>5300</v>
      </c>
      <c r="G12" s="159"/>
      <c r="H12" s="159"/>
    </row>
    <row r="13" spans="1:8" s="67" customFormat="1" ht="34.5" x14ac:dyDescent="0.4">
      <c r="A13" s="168">
        <v>45243</v>
      </c>
      <c r="B13" s="25" t="s">
        <v>133</v>
      </c>
      <c r="C13" s="15" t="s">
        <v>134</v>
      </c>
      <c r="D13" s="166"/>
      <c r="E13" s="170">
        <v>787.5</v>
      </c>
      <c r="F13" s="171">
        <f t="shared" si="0"/>
        <v>4512.5</v>
      </c>
      <c r="G13" s="159"/>
      <c r="H13" s="159"/>
    </row>
    <row r="14" spans="1:8" s="67" customFormat="1" ht="34.5" x14ac:dyDescent="0.4">
      <c r="A14" s="168">
        <v>45260</v>
      </c>
      <c r="B14" s="25" t="s">
        <v>135</v>
      </c>
      <c r="C14" s="15" t="s">
        <v>136</v>
      </c>
      <c r="D14" s="166"/>
      <c r="E14" s="170">
        <v>796.5</v>
      </c>
      <c r="F14" s="171">
        <f t="shared" si="0"/>
        <v>3716</v>
      </c>
      <c r="G14" s="159"/>
      <c r="H14" s="159"/>
    </row>
    <row r="15" spans="1:8" s="67" customFormat="1" x14ac:dyDescent="0.4">
      <c r="A15" s="168">
        <v>45266</v>
      </c>
      <c r="B15" s="79" t="s">
        <v>137</v>
      </c>
      <c r="C15" s="172" t="s">
        <v>138</v>
      </c>
      <c r="D15" s="173"/>
      <c r="E15" s="173">
        <v>3000</v>
      </c>
      <c r="F15" s="171">
        <f t="shared" si="0"/>
        <v>716</v>
      </c>
      <c r="G15" s="159"/>
      <c r="H15" s="159"/>
    </row>
    <row r="16" spans="1:8" s="67" customFormat="1" x14ac:dyDescent="0.4">
      <c r="A16" s="168">
        <v>45266</v>
      </c>
      <c r="B16" s="79" t="s">
        <v>139</v>
      </c>
      <c r="C16" s="174" t="s">
        <v>2</v>
      </c>
      <c r="D16" s="166">
        <v>3000</v>
      </c>
      <c r="E16" s="166"/>
      <c r="F16" s="171">
        <f t="shared" si="0"/>
        <v>3716</v>
      </c>
      <c r="G16" s="159"/>
      <c r="H16" s="159"/>
    </row>
    <row r="17" spans="1:8" s="67" customFormat="1" x14ac:dyDescent="0.4">
      <c r="A17" s="168">
        <v>45266</v>
      </c>
      <c r="B17" s="79" t="s">
        <v>140</v>
      </c>
      <c r="C17" s="174" t="s">
        <v>141</v>
      </c>
      <c r="D17" s="166"/>
      <c r="E17" s="166">
        <v>1285</v>
      </c>
      <c r="F17" s="171">
        <f t="shared" si="0"/>
        <v>2431</v>
      </c>
      <c r="G17" s="159"/>
      <c r="H17" s="159"/>
    </row>
    <row r="18" spans="1:8" s="67" customFormat="1" x14ac:dyDescent="0.4">
      <c r="A18" s="168">
        <v>45266</v>
      </c>
      <c r="B18" s="79" t="s">
        <v>142</v>
      </c>
      <c r="C18" s="165" t="s">
        <v>143</v>
      </c>
      <c r="D18" s="166"/>
      <c r="E18" s="166">
        <v>1715</v>
      </c>
      <c r="F18" s="171">
        <f t="shared" si="0"/>
        <v>716</v>
      </c>
      <c r="G18" s="159"/>
      <c r="H18" s="159"/>
    </row>
    <row r="19" spans="1:8" s="67" customFormat="1" x14ac:dyDescent="0.4">
      <c r="A19" s="175">
        <v>45527</v>
      </c>
      <c r="B19" s="176" t="s">
        <v>144</v>
      </c>
      <c r="C19" s="20" t="s">
        <v>145</v>
      </c>
      <c r="D19" s="166">
        <v>100</v>
      </c>
      <c r="E19" s="166"/>
      <c r="F19" s="171">
        <f t="shared" si="0"/>
        <v>816</v>
      </c>
      <c r="G19" s="159"/>
      <c r="H19" s="159"/>
    </row>
    <row r="20" spans="1:8" s="67" customFormat="1" x14ac:dyDescent="0.4">
      <c r="A20" s="168">
        <v>45527</v>
      </c>
      <c r="B20" s="79" t="s">
        <v>146</v>
      </c>
      <c r="C20" s="20" t="s">
        <v>147</v>
      </c>
      <c r="D20" s="166"/>
      <c r="E20" s="166">
        <v>500</v>
      </c>
      <c r="F20" s="171">
        <f t="shared" si="0"/>
        <v>316</v>
      </c>
      <c r="G20" s="159"/>
      <c r="H20" s="159"/>
    </row>
    <row r="21" spans="1:8" s="67" customFormat="1" x14ac:dyDescent="0.4">
      <c r="A21" s="168">
        <v>45615</v>
      </c>
      <c r="B21" s="79" t="s">
        <v>148</v>
      </c>
      <c r="C21" s="20" t="s">
        <v>149</v>
      </c>
      <c r="D21" s="166">
        <v>700</v>
      </c>
      <c r="E21" s="166"/>
      <c r="F21" s="171">
        <f t="shared" si="0"/>
        <v>1016</v>
      </c>
      <c r="G21" s="159"/>
      <c r="H21" s="159"/>
    </row>
    <row r="22" spans="1:8" s="67" customFormat="1" x14ac:dyDescent="0.4">
      <c r="A22" s="168">
        <v>45615</v>
      </c>
      <c r="B22" s="79" t="s">
        <v>150</v>
      </c>
      <c r="C22" s="20" t="s">
        <v>151</v>
      </c>
      <c r="D22" s="166"/>
      <c r="E22" s="166">
        <v>700</v>
      </c>
      <c r="F22" s="171">
        <f t="shared" si="0"/>
        <v>316</v>
      </c>
      <c r="G22" s="159" t="s">
        <v>16</v>
      </c>
      <c r="H22" s="159"/>
    </row>
    <row r="23" spans="1:8" s="67" customFormat="1" x14ac:dyDescent="0.4">
      <c r="A23" s="168">
        <v>45883</v>
      </c>
      <c r="B23" s="79" t="s">
        <v>152</v>
      </c>
      <c r="C23" s="24" t="s">
        <v>153</v>
      </c>
      <c r="D23" s="166">
        <v>100</v>
      </c>
      <c r="E23" s="166"/>
      <c r="F23" s="171">
        <f t="shared" si="0"/>
        <v>416</v>
      </c>
      <c r="G23" s="159"/>
      <c r="H23" s="159"/>
    </row>
    <row r="24" spans="1:8" s="67" customFormat="1" x14ac:dyDescent="0.4">
      <c r="A24" s="168"/>
      <c r="B24" s="79"/>
      <c r="C24" s="165"/>
      <c r="D24" s="166"/>
      <c r="E24" s="166"/>
      <c r="F24" s="171"/>
      <c r="G24" s="159"/>
      <c r="H24" s="159"/>
    </row>
    <row r="25" spans="1:8" s="67" customFormat="1" x14ac:dyDescent="0.4">
      <c r="A25" s="168"/>
      <c r="B25" s="79"/>
      <c r="C25" s="165"/>
      <c r="D25" s="166"/>
      <c r="E25" s="166"/>
      <c r="F25" s="171"/>
      <c r="G25" s="159"/>
      <c r="H25" s="159"/>
    </row>
    <row r="26" spans="1:8" s="67" customFormat="1" x14ac:dyDescent="0.4">
      <c r="A26" s="168"/>
      <c r="B26" s="79"/>
      <c r="C26" s="165"/>
      <c r="D26" s="166"/>
      <c r="E26" s="166"/>
      <c r="F26" s="167"/>
      <c r="G26" s="159"/>
      <c r="H26" s="159"/>
    </row>
    <row r="27" spans="1:8" s="67" customFormat="1" x14ac:dyDescent="0.4">
      <c r="A27" s="129"/>
      <c r="B27" s="79"/>
      <c r="C27" s="165"/>
      <c r="D27" s="166"/>
      <c r="E27" s="166"/>
      <c r="F27" s="167"/>
      <c r="G27" s="159"/>
      <c r="H27" s="159"/>
    </row>
    <row r="28" spans="1:8" ht="20.25" thickBot="1" x14ac:dyDescent="0.45">
      <c r="A28" s="129"/>
      <c r="B28" s="79"/>
      <c r="C28" s="165"/>
      <c r="D28" s="166"/>
      <c r="E28" s="177"/>
      <c r="F28" s="178"/>
      <c r="G28" s="154"/>
      <c r="H28" s="154"/>
    </row>
    <row r="29" spans="1:8" ht="20.25" thickBot="1" x14ac:dyDescent="0.45">
      <c r="A29" s="179"/>
      <c r="B29" s="180"/>
      <c r="C29" s="14"/>
      <c r="D29" s="181">
        <f>SUM(D6:D28)</f>
        <v>37250</v>
      </c>
      <c r="E29" s="181">
        <f>SUM(E5:E28)</f>
        <v>36834</v>
      </c>
      <c r="F29" s="182">
        <f>D29-E29</f>
        <v>416</v>
      </c>
    </row>
    <row r="30" spans="1:8" ht="20.25" thickBot="1" x14ac:dyDescent="0.45">
      <c r="A30" s="320" t="s">
        <v>7</v>
      </c>
      <c r="B30" s="320"/>
      <c r="C30" s="320"/>
    </row>
    <row r="31" spans="1:8" x14ac:dyDescent="0.4">
      <c r="A31" s="51"/>
      <c r="B31" s="157"/>
    </row>
  </sheetData>
  <mergeCells count="1">
    <mergeCell ref="A30:C30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86B73-BBD6-4BC1-97C2-EBACAC113580}">
  <dimension ref="A1:H18"/>
  <sheetViews>
    <sheetView workbookViewId="0">
      <selection activeCell="C10" sqref="C10"/>
    </sheetView>
  </sheetViews>
  <sheetFormatPr defaultColWidth="9.140625" defaultRowHeight="19.5" x14ac:dyDescent="0.4"/>
  <cols>
    <col min="1" max="1" width="11.7109375" style="156" customWidth="1"/>
    <col min="2" max="2" width="16.7109375" style="145" customWidth="1"/>
    <col min="3" max="3" width="42.5703125" style="51" customWidth="1"/>
    <col min="4" max="4" width="17.140625" style="201" bestFit="1" customWidth="1"/>
    <col min="5" max="5" width="17" style="201" customWidth="1"/>
    <col min="6" max="6" width="17.140625" style="201" bestFit="1" customWidth="1"/>
    <col min="7" max="7" width="16.7109375" style="51" customWidth="1"/>
    <col min="8" max="8" width="10.7109375" style="51" bestFit="1" customWidth="1"/>
    <col min="9" max="16384" width="9.140625" style="51"/>
  </cols>
  <sheetData>
    <row r="1" spans="1:8" x14ac:dyDescent="0.4">
      <c r="A1" s="144" t="s">
        <v>4</v>
      </c>
      <c r="C1" s="67"/>
      <c r="D1" s="183"/>
      <c r="E1" s="183"/>
      <c r="F1" s="183"/>
    </row>
    <row r="2" spans="1:8" x14ac:dyDescent="0.4">
      <c r="A2" s="144" t="s">
        <v>154</v>
      </c>
      <c r="C2" s="67"/>
      <c r="D2" s="183"/>
      <c r="E2" s="183"/>
      <c r="F2" s="183"/>
    </row>
    <row r="3" spans="1:8" ht="20.25" thickBot="1" x14ac:dyDescent="0.45">
      <c r="A3" s="184"/>
      <c r="B3" s="185"/>
      <c r="C3" s="186"/>
      <c r="D3" s="187"/>
      <c r="E3" s="187"/>
      <c r="F3" s="187"/>
      <c r="G3" s="188"/>
      <c r="H3" s="68"/>
    </row>
    <row r="4" spans="1:8" x14ac:dyDescent="0.4">
      <c r="A4" s="160"/>
      <c r="B4" s="161"/>
      <c r="C4" s="162" t="s">
        <v>155</v>
      </c>
      <c r="D4" s="189">
        <v>1705</v>
      </c>
      <c r="E4" s="189"/>
      <c r="F4" s="189">
        <f>D4</f>
        <v>1705</v>
      </c>
      <c r="G4" s="164" t="s">
        <v>16</v>
      </c>
      <c r="H4" s="68"/>
    </row>
    <row r="5" spans="1:8" x14ac:dyDescent="0.4">
      <c r="A5" s="7"/>
      <c r="B5" s="8"/>
      <c r="C5" s="9"/>
      <c r="D5" s="189"/>
      <c r="E5" s="189"/>
      <c r="F5" s="190"/>
      <c r="G5" s="164"/>
      <c r="H5" s="68"/>
    </row>
    <row r="6" spans="1:8" x14ac:dyDescent="0.4">
      <c r="A6" s="7"/>
      <c r="B6" s="8"/>
      <c r="C6" s="9"/>
      <c r="D6" s="189"/>
      <c r="E6" s="189"/>
      <c r="F6" s="190"/>
      <c r="G6" s="164"/>
      <c r="H6" s="68"/>
    </row>
    <row r="7" spans="1:8" x14ac:dyDescent="0.4">
      <c r="A7" s="7"/>
      <c r="B7" s="8"/>
      <c r="C7" s="9"/>
      <c r="D7" s="189"/>
      <c r="E7" s="189"/>
      <c r="F7" s="190"/>
      <c r="G7" s="164"/>
      <c r="H7" s="68"/>
    </row>
    <row r="8" spans="1:8" x14ac:dyDescent="0.4">
      <c r="A8" s="7"/>
      <c r="B8" s="8"/>
      <c r="C8" s="9"/>
      <c r="D8" s="189"/>
      <c r="E8" s="189"/>
      <c r="F8" s="190"/>
      <c r="G8" s="164"/>
      <c r="H8" s="68"/>
    </row>
    <row r="9" spans="1:8" x14ac:dyDescent="0.4">
      <c r="A9" s="7"/>
      <c r="B9" s="8"/>
      <c r="C9" s="9"/>
      <c r="D9" s="189"/>
      <c r="E9" s="189"/>
      <c r="F9" s="190"/>
      <c r="G9" s="164"/>
      <c r="H9" s="68"/>
    </row>
    <row r="10" spans="1:8" x14ac:dyDescent="0.4">
      <c r="A10" s="7"/>
      <c r="B10" s="8"/>
      <c r="C10" s="9"/>
      <c r="D10" s="189"/>
      <c r="E10" s="189"/>
      <c r="F10" s="190"/>
      <c r="G10" s="164"/>
      <c r="H10" s="68"/>
    </row>
    <row r="11" spans="1:8" s="67" customFormat="1" x14ac:dyDescent="0.4">
      <c r="A11" s="97"/>
      <c r="B11" s="8"/>
      <c r="C11" s="20"/>
      <c r="D11" s="191"/>
      <c r="E11" s="192"/>
      <c r="F11" s="193"/>
      <c r="G11" s="159"/>
      <c r="H11" s="159"/>
    </row>
    <row r="12" spans="1:8" s="67" customFormat="1" x14ac:dyDescent="0.4">
      <c r="A12" s="97"/>
      <c r="B12" s="76"/>
      <c r="C12" s="20"/>
      <c r="D12" s="191"/>
      <c r="E12" s="192"/>
      <c r="F12" s="193"/>
      <c r="G12" s="159"/>
      <c r="H12" s="159"/>
    </row>
    <row r="13" spans="1:8" s="67" customFormat="1" x14ac:dyDescent="0.4">
      <c r="A13" s="194"/>
      <c r="B13" s="195"/>
      <c r="C13" s="196"/>
      <c r="D13" s="192"/>
      <c r="E13" s="192"/>
      <c r="F13" s="193"/>
      <c r="G13" s="159"/>
      <c r="H13" s="159"/>
    </row>
    <row r="14" spans="1:8" s="67" customFormat="1" x14ac:dyDescent="0.4">
      <c r="A14" s="194"/>
      <c r="B14" s="195"/>
      <c r="C14" s="196"/>
      <c r="D14" s="192"/>
      <c r="E14" s="192"/>
      <c r="F14" s="193"/>
      <c r="G14" s="159"/>
      <c r="H14" s="159"/>
    </row>
    <row r="15" spans="1:8" s="67" customFormat="1" x14ac:dyDescent="0.4">
      <c r="A15" s="194"/>
      <c r="B15" s="195"/>
      <c r="C15" s="196"/>
      <c r="D15" s="192"/>
      <c r="E15" s="192"/>
      <c r="F15" s="193"/>
      <c r="G15" s="159"/>
      <c r="H15" s="159"/>
    </row>
    <row r="16" spans="1:8" ht="20.25" thickBot="1" x14ac:dyDescent="0.45">
      <c r="A16" s="179"/>
      <c r="B16" s="180"/>
      <c r="C16" s="197"/>
      <c r="D16" s="191"/>
      <c r="E16" s="198"/>
      <c r="F16" s="199"/>
      <c r="G16" s="154"/>
      <c r="H16" s="154"/>
    </row>
    <row r="17" spans="1:6" ht="20.25" thickBot="1" x14ac:dyDescent="0.45">
      <c r="A17" s="321" t="s">
        <v>7</v>
      </c>
      <c r="B17" s="322"/>
      <c r="C17" s="323"/>
      <c r="D17" s="200">
        <f>SUM(D4:D16)</f>
        <v>1705</v>
      </c>
      <c r="E17" s="200">
        <f>SUM(E4:E16)</f>
        <v>0</v>
      </c>
      <c r="F17" s="200">
        <f>D17-E17</f>
        <v>1705</v>
      </c>
    </row>
    <row r="18" spans="1:6" x14ac:dyDescent="0.4">
      <c r="A18" s="51"/>
      <c r="B18" s="157"/>
    </row>
  </sheetData>
  <mergeCells count="1">
    <mergeCell ref="A17:C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4373C-C998-4C2B-A26E-D2D5AC1DD5F5}">
  <dimension ref="A1:G62"/>
  <sheetViews>
    <sheetView workbookViewId="0">
      <selection activeCell="A16" sqref="A16"/>
    </sheetView>
  </sheetViews>
  <sheetFormatPr defaultRowHeight="15" x14ac:dyDescent="0.25"/>
  <cols>
    <col min="1" max="1" width="13.7109375" customWidth="1"/>
    <col min="2" max="2" width="17" customWidth="1"/>
    <col min="4" max="4" width="108.28515625" bestFit="1" customWidth="1"/>
    <col min="5" max="7" width="23.7109375" bestFit="1" customWidth="1"/>
  </cols>
  <sheetData>
    <row r="1" spans="1:7" ht="19.5" x14ac:dyDescent="0.4">
      <c r="A1" s="324" t="s">
        <v>4</v>
      </c>
      <c r="B1" s="324"/>
      <c r="C1" s="324"/>
      <c r="D1" s="324"/>
      <c r="E1" s="202"/>
      <c r="F1" s="67"/>
      <c r="G1" s="67"/>
    </row>
    <row r="2" spans="1:7" ht="19.5" x14ac:dyDescent="0.4">
      <c r="A2" s="324" t="s">
        <v>156</v>
      </c>
      <c r="B2" s="324"/>
      <c r="C2" s="324"/>
      <c r="D2" s="324"/>
      <c r="E2" s="202"/>
      <c r="F2" s="67"/>
      <c r="G2" s="67"/>
    </row>
    <row r="3" spans="1:7" ht="20.25" thickBot="1" x14ac:dyDescent="0.45">
      <c r="A3" s="203"/>
      <c r="B3" s="204"/>
      <c r="C3" s="205"/>
      <c r="D3" s="155"/>
      <c r="E3" s="207"/>
      <c r="F3" s="51"/>
      <c r="G3" s="51"/>
    </row>
    <row r="4" spans="1:7" ht="18" x14ac:dyDescent="0.35">
      <c r="A4" s="208"/>
      <c r="B4" s="209"/>
      <c r="C4" s="210"/>
      <c r="D4" s="211" t="s">
        <v>177</v>
      </c>
      <c r="E4" s="212">
        <v>2262017468.8899999</v>
      </c>
      <c r="F4" s="213"/>
      <c r="G4" s="214">
        <f>E4</f>
        <v>2262017468.8899999</v>
      </c>
    </row>
    <row r="5" spans="1:7" ht="16.5" x14ac:dyDescent="0.3">
      <c r="A5" s="310">
        <v>46027</v>
      </c>
      <c r="B5" s="216" t="s">
        <v>178</v>
      </c>
      <c r="C5" s="14"/>
      <c r="D5" s="217"/>
      <c r="E5" s="218">
        <v>16555000</v>
      </c>
      <c r="F5" s="218"/>
      <c r="G5" s="219">
        <f>G4+E5-F5</f>
        <v>2278572468.8899999</v>
      </c>
    </row>
    <row r="6" spans="1:7" ht="16.5" x14ac:dyDescent="0.3">
      <c r="A6" s="310">
        <v>46027</v>
      </c>
      <c r="B6" s="216" t="s">
        <v>178</v>
      </c>
      <c r="C6" s="14"/>
      <c r="D6" s="217"/>
      <c r="E6" s="218">
        <v>9046000</v>
      </c>
      <c r="F6" s="218"/>
      <c r="G6" s="219">
        <f t="shared" ref="G6:G15" si="0">G5+E6-F6</f>
        <v>2287618468.8899999</v>
      </c>
    </row>
    <row r="7" spans="1:7" ht="16.5" x14ac:dyDescent="0.3">
      <c r="A7" s="310">
        <v>46027</v>
      </c>
      <c r="B7" s="216" t="s">
        <v>179</v>
      </c>
      <c r="C7" s="14"/>
      <c r="D7" s="24"/>
      <c r="E7" s="218"/>
      <c r="F7" s="218">
        <v>600000</v>
      </c>
      <c r="G7" s="219">
        <f t="shared" si="0"/>
        <v>2287018468.8899999</v>
      </c>
    </row>
    <row r="8" spans="1:7" ht="16.5" x14ac:dyDescent="0.3">
      <c r="A8" s="310">
        <v>46027</v>
      </c>
      <c r="B8" s="216"/>
      <c r="C8" s="98"/>
      <c r="D8" s="24" t="s">
        <v>158</v>
      </c>
      <c r="E8" s="218"/>
      <c r="F8" s="218">
        <v>500000000</v>
      </c>
      <c r="G8" s="219">
        <f t="shared" si="0"/>
        <v>1787018468.8899999</v>
      </c>
    </row>
    <row r="9" spans="1:7" ht="16.5" x14ac:dyDescent="0.3">
      <c r="A9" s="310">
        <v>46027</v>
      </c>
      <c r="B9" s="216"/>
      <c r="C9" s="220"/>
      <c r="D9" s="114" t="s">
        <v>159</v>
      </c>
      <c r="E9" s="44"/>
      <c r="F9" s="44">
        <v>2900</v>
      </c>
      <c r="G9" s="219">
        <f t="shared" si="0"/>
        <v>1787015568.8899999</v>
      </c>
    </row>
    <row r="10" spans="1:7" ht="16.5" x14ac:dyDescent="0.3">
      <c r="A10" s="310">
        <v>46027</v>
      </c>
      <c r="B10" s="216" t="s">
        <v>178</v>
      </c>
      <c r="C10" s="220"/>
      <c r="D10" s="217"/>
      <c r="E10" s="44">
        <v>237709000</v>
      </c>
      <c r="F10" s="221"/>
      <c r="G10" s="219">
        <f t="shared" si="0"/>
        <v>2024724568.8899999</v>
      </c>
    </row>
    <row r="11" spans="1:7" ht="16.5" x14ac:dyDescent="0.3">
      <c r="A11" s="310">
        <v>46027</v>
      </c>
      <c r="B11" s="216"/>
      <c r="C11" s="220"/>
      <c r="D11" s="217" t="s">
        <v>220</v>
      </c>
      <c r="E11" s="44"/>
      <c r="F11" s="44">
        <v>47344595</v>
      </c>
      <c r="G11" s="219">
        <f t="shared" si="0"/>
        <v>1977379973.8899999</v>
      </c>
    </row>
    <row r="12" spans="1:7" ht="16.5" x14ac:dyDescent="0.3">
      <c r="A12" s="310">
        <v>46027</v>
      </c>
      <c r="B12" s="216"/>
      <c r="C12" s="220"/>
      <c r="D12" s="222" t="s">
        <v>221</v>
      </c>
      <c r="E12" s="44"/>
      <c r="F12" s="44">
        <v>60081081</v>
      </c>
      <c r="G12" s="219">
        <f t="shared" si="0"/>
        <v>1917298892.8899999</v>
      </c>
    </row>
    <row r="13" spans="1:7" ht="16.5" x14ac:dyDescent="0.3">
      <c r="A13" s="310">
        <v>46027</v>
      </c>
      <c r="B13" s="216"/>
      <c r="C13" s="220"/>
      <c r="D13" s="15"/>
      <c r="E13" s="44"/>
      <c r="F13" s="44">
        <v>5137838</v>
      </c>
      <c r="G13" s="219">
        <f t="shared" si="0"/>
        <v>1912161054.8899999</v>
      </c>
    </row>
    <row r="14" spans="1:7" ht="16.5" x14ac:dyDescent="0.3">
      <c r="A14" s="310">
        <v>46028</v>
      </c>
      <c r="B14" s="216"/>
      <c r="C14" s="220"/>
      <c r="D14" s="217" t="s">
        <v>219</v>
      </c>
      <c r="E14" s="44">
        <v>1770000</v>
      </c>
      <c r="F14" s="44"/>
      <c r="G14" s="219">
        <f t="shared" si="0"/>
        <v>1913931054.8899999</v>
      </c>
    </row>
    <row r="15" spans="1:7" ht="16.5" x14ac:dyDescent="0.3">
      <c r="A15" s="310">
        <v>46028</v>
      </c>
      <c r="B15" s="216"/>
      <c r="C15" s="220"/>
      <c r="D15" s="222"/>
      <c r="E15" s="44"/>
      <c r="F15" s="44">
        <v>2069777</v>
      </c>
      <c r="G15" s="219">
        <f t="shared" si="0"/>
        <v>1911861277.8899999</v>
      </c>
    </row>
    <row r="16" spans="1:7" ht="16.5" x14ac:dyDescent="0.3">
      <c r="A16" s="310"/>
      <c r="B16" s="21"/>
      <c r="C16" s="14"/>
      <c r="D16" s="217"/>
      <c r="E16" s="44"/>
      <c r="F16" s="44"/>
      <c r="G16" s="219"/>
    </row>
    <row r="17" spans="1:7" ht="16.5" x14ac:dyDescent="0.3">
      <c r="A17" s="310"/>
      <c r="B17" s="21"/>
      <c r="C17" s="220"/>
      <c r="D17" s="14"/>
      <c r="E17" s="44"/>
      <c r="F17" s="44"/>
      <c r="G17" s="219"/>
    </row>
    <row r="18" spans="1:7" ht="16.5" x14ac:dyDescent="0.3">
      <c r="A18" s="310"/>
      <c r="B18" s="21"/>
      <c r="C18" s="14"/>
      <c r="D18" s="20"/>
      <c r="E18" s="44"/>
      <c r="F18" s="44"/>
      <c r="G18" s="219"/>
    </row>
    <row r="19" spans="1:7" ht="16.5" x14ac:dyDescent="0.3">
      <c r="A19" s="310"/>
      <c r="B19" s="21"/>
      <c r="C19" s="14"/>
      <c r="D19" s="217"/>
      <c r="E19" s="44"/>
      <c r="F19" s="44"/>
      <c r="G19" s="219"/>
    </row>
    <row r="20" spans="1:7" ht="16.5" x14ac:dyDescent="0.3">
      <c r="A20" s="310"/>
      <c r="B20" s="21"/>
      <c r="C20" s="220"/>
      <c r="D20" s="20"/>
      <c r="E20" s="44"/>
      <c r="F20" s="44"/>
      <c r="G20" s="219"/>
    </row>
    <row r="21" spans="1:7" ht="16.5" x14ac:dyDescent="0.3">
      <c r="A21" s="310"/>
      <c r="B21" s="21"/>
      <c r="C21" s="220"/>
      <c r="D21" s="20"/>
      <c r="E21" s="44"/>
      <c r="F21" s="44"/>
      <c r="G21" s="219"/>
    </row>
    <row r="22" spans="1:7" ht="16.5" x14ac:dyDescent="0.3">
      <c r="A22" s="310"/>
      <c r="B22" s="21"/>
      <c r="C22" s="98"/>
      <c r="D22" s="20"/>
      <c r="E22" s="44"/>
      <c r="F22" s="44"/>
      <c r="G22" s="219"/>
    </row>
    <row r="23" spans="1:7" ht="16.5" x14ac:dyDescent="0.3">
      <c r="A23" s="310"/>
      <c r="B23" s="21"/>
      <c r="C23" s="220"/>
      <c r="D23" s="14"/>
      <c r="E23" s="44"/>
      <c r="F23" s="44"/>
      <c r="G23" s="219"/>
    </row>
    <row r="24" spans="1:7" ht="16.5" x14ac:dyDescent="0.3">
      <c r="A24" s="310"/>
      <c r="B24" s="21"/>
      <c r="C24" s="14"/>
      <c r="D24" s="14"/>
      <c r="E24" s="223"/>
      <c r="F24" s="44"/>
      <c r="G24" s="219"/>
    </row>
    <row r="25" spans="1:7" ht="16.5" x14ac:dyDescent="0.3">
      <c r="A25" s="310"/>
      <c r="B25" s="21"/>
      <c r="C25" s="14"/>
      <c r="D25" s="217"/>
      <c r="E25" s="223"/>
      <c r="F25" s="44"/>
      <c r="G25" s="219"/>
    </row>
    <row r="26" spans="1:7" ht="16.5" x14ac:dyDescent="0.3">
      <c r="A26" s="310"/>
      <c r="B26" s="21"/>
      <c r="C26" s="14"/>
      <c r="D26" s="217"/>
      <c r="E26" s="223"/>
      <c r="F26" s="44"/>
      <c r="G26" s="219"/>
    </row>
    <row r="27" spans="1:7" ht="16.5" x14ac:dyDescent="0.3">
      <c r="A27" s="310"/>
      <c r="B27" s="21"/>
      <c r="C27" s="14"/>
      <c r="D27" s="20"/>
      <c r="E27" s="223"/>
      <c r="F27" s="44"/>
      <c r="G27" s="219"/>
    </row>
    <row r="28" spans="1:7" ht="16.5" x14ac:dyDescent="0.3">
      <c r="A28" s="310"/>
      <c r="B28" s="224"/>
      <c r="C28" s="225"/>
      <c r="D28" s="226"/>
      <c r="E28" s="223"/>
      <c r="F28" s="44"/>
      <c r="G28" s="219"/>
    </row>
    <row r="29" spans="1:7" ht="16.5" x14ac:dyDescent="0.3">
      <c r="A29" s="310"/>
      <c r="B29" s="224"/>
      <c r="C29" s="14"/>
      <c r="D29" s="217"/>
      <c r="E29" s="223"/>
      <c r="F29" s="44"/>
      <c r="G29" s="219"/>
    </row>
    <row r="30" spans="1:7" ht="16.5" x14ac:dyDescent="0.3">
      <c r="A30" s="310"/>
      <c r="B30" s="224"/>
      <c r="C30" s="14"/>
      <c r="D30" s="217"/>
      <c r="E30" s="223"/>
      <c r="F30" s="44"/>
      <c r="G30" s="219"/>
    </row>
    <row r="31" spans="1:7" ht="16.5" x14ac:dyDescent="0.3">
      <c r="A31" s="310"/>
      <c r="B31" s="224"/>
      <c r="C31" s="14"/>
      <c r="D31" s="217"/>
      <c r="E31" s="223"/>
      <c r="F31" s="44"/>
      <c r="G31" s="219"/>
    </row>
    <row r="32" spans="1:7" ht="16.5" x14ac:dyDescent="0.3">
      <c r="A32" s="310"/>
      <c r="B32" s="224"/>
      <c r="C32" s="14"/>
      <c r="D32" s="217"/>
      <c r="E32" s="223"/>
      <c r="F32" s="44"/>
      <c r="G32" s="219"/>
    </row>
    <row r="33" spans="1:7" ht="16.5" x14ac:dyDescent="0.3">
      <c r="A33" s="310"/>
      <c r="B33" s="224"/>
      <c r="C33" s="14"/>
      <c r="D33" s="217"/>
      <c r="E33" s="223"/>
      <c r="F33" s="44"/>
      <c r="G33" s="219"/>
    </row>
    <row r="34" spans="1:7" ht="16.5" x14ac:dyDescent="0.3">
      <c r="A34" s="310"/>
      <c r="B34" s="224"/>
      <c r="C34" s="14"/>
      <c r="D34" s="222"/>
      <c r="E34" s="223"/>
      <c r="F34" s="44"/>
      <c r="G34" s="219"/>
    </row>
    <row r="35" spans="1:7" ht="16.5" x14ac:dyDescent="0.3">
      <c r="A35" s="310"/>
      <c r="B35" s="224"/>
      <c r="C35" s="14"/>
      <c r="D35" s="217"/>
      <c r="E35" s="223"/>
      <c r="F35" s="44"/>
      <c r="G35" s="219"/>
    </row>
    <row r="36" spans="1:7" ht="16.5" x14ac:dyDescent="0.3">
      <c r="A36" s="310"/>
      <c r="B36" s="224"/>
      <c r="C36" s="14"/>
      <c r="D36" s="217"/>
      <c r="E36" s="223"/>
      <c r="F36" s="44"/>
      <c r="G36" s="219"/>
    </row>
    <row r="37" spans="1:7" ht="16.5" x14ac:dyDescent="0.3">
      <c r="A37" s="310"/>
      <c r="B37" s="224"/>
      <c r="C37" s="14"/>
      <c r="D37" s="217"/>
      <c r="E37" s="223"/>
      <c r="F37" s="44"/>
      <c r="G37" s="219"/>
    </row>
    <row r="38" spans="1:7" ht="16.5" x14ac:dyDescent="0.3">
      <c r="A38" s="310"/>
      <c r="B38" s="224"/>
      <c r="C38" s="14"/>
      <c r="D38" s="217"/>
      <c r="E38" s="223"/>
      <c r="F38" s="44"/>
      <c r="G38" s="219"/>
    </row>
    <row r="39" spans="1:7" ht="16.5" x14ac:dyDescent="0.3">
      <c r="A39" s="310"/>
      <c r="B39" s="224"/>
      <c r="C39" s="14"/>
      <c r="D39" s="222"/>
      <c r="E39" s="223"/>
      <c r="F39" s="44"/>
      <c r="G39" s="219"/>
    </row>
    <row r="40" spans="1:7" ht="16.5" x14ac:dyDescent="0.3">
      <c r="A40" s="310"/>
      <c r="B40" s="224"/>
      <c r="C40" s="14"/>
      <c r="D40" s="217"/>
      <c r="E40" s="223"/>
      <c r="F40" s="44"/>
      <c r="G40" s="219"/>
    </row>
    <row r="41" spans="1:7" ht="16.5" x14ac:dyDescent="0.3">
      <c r="A41" s="310"/>
      <c r="B41" s="224"/>
      <c r="C41" s="14"/>
      <c r="D41" s="217"/>
      <c r="E41" s="223"/>
      <c r="F41" s="44"/>
      <c r="G41" s="219"/>
    </row>
    <row r="42" spans="1:7" ht="16.5" x14ac:dyDescent="0.3">
      <c r="A42" s="310"/>
      <c r="B42" s="224"/>
      <c r="C42" s="14"/>
      <c r="D42" s="217"/>
      <c r="E42" s="218"/>
      <c r="F42" s="218"/>
      <c r="G42" s="219"/>
    </row>
    <row r="43" spans="1:7" ht="16.5" x14ac:dyDescent="0.3">
      <c r="A43" s="310"/>
      <c r="B43" s="224"/>
      <c r="C43" s="14"/>
      <c r="D43" s="217"/>
      <c r="E43" s="218"/>
      <c r="F43" s="218"/>
      <c r="G43" s="219"/>
    </row>
    <row r="44" spans="1:7" ht="16.5" x14ac:dyDescent="0.3">
      <c r="A44" s="310"/>
      <c r="B44" s="224"/>
      <c r="C44" s="14"/>
      <c r="D44" s="217"/>
      <c r="E44" s="218"/>
      <c r="F44" s="218"/>
      <c r="G44" s="219"/>
    </row>
    <row r="45" spans="1:7" ht="16.5" x14ac:dyDescent="0.3">
      <c r="A45" s="310"/>
      <c r="B45" s="224"/>
      <c r="C45" s="14"/>
      <c r="D45" s="217"/>
      <c r="E45" s="218"/>
      <c r="F45" s="218"/>
      <c r="G45" s="219"/>
    </row>
    <row r="46" spans="1:7" ht="16.5" x14ac:dyDescent="0.3">
      <c r="A46" s="310"/>
      <c r="B46" s="224"/>
      <c r="C46" s="14"/>
      <c r="D46" s="217"/>
      <c r="E46" s="218"/>
      <c r="F46" s="218"/>
      <c r="G46" s="219"/>
    </row>
    <row r="47" spans="1:7" ht="16.5" x14ac:dyDescent="0.3">
      <c r="A47" s="310"/>
      <c r="B47" s="224"/>
      <c r="C47" s="14"/>
      <c r="D47" s="217"/>
      <c r="E47" s="218"/>
      <c r="F47" s="218"/>
      <c r="G47" s="219"/>
    </row>
    <row r="48" spans="1:7" ht="16.5" x14ac:dyDescent="0.3">
      <c r="A48" s="310"/>
      <c r="B48" s="224"/>
      <c r="C48" s="14"/>
      <c r="D48" s="217"/>
      <c r="E48" s="218"/>
      <c r="F48" s="218"/>
      <c r="G48" s="219"/>
    </row>
    <row r="49" spans="1:7" ht="16.5" x14ac:dyDescent="0.3">
      <c r="A49" s="310"/>
      <c r="B49" s="216"/>
      <c r="C49" s="14"/>
      <c r="D49" s="217"/>
      <c r="E49" s="218"/>
      <c r="F49" s="218"/>
      <c r="G49" s="219"/>
    </row>
    <row r="50" spans="1:7" ht="16.5" x14ac:dyDescent="0.3">
      <c r="A50" s="310"/>
      <c r="B50" s="216"/>
      <c r="C50" s="14"/>
      <c r="D50" s="217"/>
      <c r="E50" s="218"/>
      <c r="F50" s="218"/>
      <c r="G50" s="219"/>
    </row>
    <row r="51" spans="1:7" ht="16.5" x14ac:dyDescent="0.3">
      <c r="A51" s="310"/>
      <c r="B51" s="216"/>
      <c r="C51" s="14"/>
      <c r="D51" s="222"/>
      <c r="E51" s="218"/>
      <c r="F51" s="227"/>
      <c r="G51" s="219"/>
    </row>
    <row r="52" spans="1:7" ht="16.5" x14ac:dyDescent="0.3">
      <c r="A52" s="310"/>
      <c r="B52" s="216"/>
      <c r="C52" s="14"/>
      <c r="D52" s="217"/>
      <c r="E52" s="218"/>
      <c r="F52" s="218"/>
      <c r="G52" s="219"/>
    </row>
    <row r="53" spans="1:7" ht="16.5" x14ac:dyDescent="0.3">
      <c r="A53" s="310"/>
      <c r="B53" s="216"/>
      <c r="C53" s="229"/>
      <c r="D53" s="217"/>
      <c r="E53" s="218"/>
      <c r="F53" s="230"/>
      <c r="G53" s="219"/>
    </row>
    <row r="54" spans="1:7" ht="16.5" x14ac:dyDescent="0.3">
      <c r="A54" s="310"/>
      <c r="B54" s="216"/>
      <c r="C54" s="229"/>
      <c r="D54" s="217"/>
      <c r="E54" s="218"/>
      <c r="F54" s="230"/>
      <c r="G54" s="219"/>
    </row>
    <row r="55" spans="1:7" ht="16.5" x14ac:dyDescent="0.3">
      <c r="A55" s="310"/>
      <c r="B55" s="216"/>
      <c r="C55" s="229"/>
      <c r="D55" s="222"/>
      <c r="E55" s="218"/>
      <c r="F55" s="231"/>
      <c r="G55" s="219"/>
    </row>
    <row r="56" spans="1:7" ht="16.5" x14ac:dyDescent="0.3">
      <c r="A56" s="310"/>
      <c r="B56" s="232"/>
      <c r="C56" s="229"/>
      <c r="D56" s="217"/>
      <c r="E56" s="218"/>
      <c r="F56" s="230"/>
      <c r="G56" s="219"/>
    </row>
    <row r="57" spans="1:7" ht="16.5" x14ac:dyDescent="0.3">
      <c r="A57" s="310"/>
      <c r="B57" s="232"/>
      <c r="C57" s="229"/>
      <c r="D57" s="217"/>
      <c r="E57" s="218"/>
      <c r="F57" s="230"/>
      <c r="G57" s="219"/>
    </row>
    <row r="58" spans="1:7" ht="16.5" x14ac:dyDescent="0.3">
      <c r="A58" s="310"/>
      <c r="B58" s="232"/>
      <c r="C58" s="229"/>
      <c r="D58" s="20"/>
      <c r="E58" s="218"/>
      <c r="F58" s="230"/>
      <c r="G58" s="219"/>
    </row>
    <row r="59" spans="1:7" ht="16.5" x14ac:dyDescent="0.3">
      <c r="A59" s="310"/>
      <c r="B59" s="232"/>
      <c r="C59" s="229"/>
      <c r="D59" s="20"/>
      <c r="E59" s="218"/>
      <c r="F59" s="230"/>
      <c r="G59" s="219"/>
    </row>
    <row r="60" spans="1:7" ht="16.5" x14ac:dyDescent="0.3">
      <c r="A60" s="310"/>
      <c r="B60" s="232"/>
      <c r="C60" s="229"/>
      <c r="D60" s="24"/>
      <c r="E60" s="218"/>
      <c r="F60" s="230"/>
      <c r="G60" s="219"/>
    </row>
    <row r="61" spans="1:7" ht="17.25" thickBot="1" x14ac:dyDescent="0.35">
      <c r="A61" s="310"/>
      <c r="B61" s="232"/>
      <c r="C61" s="229"/>
      <c r="D61" s="217"/>
      <c r="E61" s="218"/>
      <c r="F61" s="230"/>
      <c r="G61" s="219"/>
    </row>
    <row r="62" spans="1:7" ht="18.75" thickBot="1" x14ac:dyDescent="0.4">
      <c r="A62" s="325" t="s">
        <v>3</v>
      </c>
      <c r="B62" s="326"/>
      <c r="C62" s="326"/>
      <c r="D62" s="327"/>
      <c r="E62" s="233">
        <f>SUM(E4:E61)</f>
        <v>2527097468.8899999</v>
      </c>
      <c r="F62" s="233">
        <f>SUM(F4:F61)</f>
        <v>615236191</v>
      </c>
      <c r="G62" s="233">
        <f>E62-F62</f>
        <v>1911861277.8899999</v>
      </c>
    </row>
  </sheetData>
  <mergeCells count="3">
    <mergeCell ref="A1:D1"/>
    <mergeCell ref="A2:D2"/>
    <mergeCell ref="A62:D6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47145-1543-47F8-8B56-EAA879DD0734}">
  <dimension ref="A1:G13"/>
  <sheetViews>
    <sheetView workbookViewId="0">
      <selection activeCell="D8" sqref="D8"/>
    </sheetView>
  </sheetViews>
  <sheetFormatPr defaultRowHeight="15" x14ac:dyDescent="0.25"/>
  <cols>
    <col min="1" max="1" width="14.42578125" customWidth="1"/>
    <col min="2" max="2" width="17.85546875" bestFit="1" customWidth="1"/>
    <col min="4" max="4" width="50.42578125" bestFit="1" customWidth="1"/>
    <col min="5" max="5" width="21.28515625" bestFit="1" customWidth="1"/>
    <col min="6" max="6" width="16.28515625" bestFit="1" customWidth="1"/>
    <col min="7" max="7" width="21.28515625" bestFit="1" customWidth="1"/>
  </cols>
  <sheetData>
    <row r="1" spans="1:7" ht="19.5" x14ac:dyDescent="0.4">
      <c r="A1" s="324" t="s">
        <v>4</v>
      </c>
      <c r="B1" s="324"/>
      <c r="C1" s="324"/>
      <c r="D1" s="324"/>
      <c r="E1" s="202"/>
      <c r="F1" s="67"/>
      <c r="G1" s="67"/>
    </row>
    <row r="2" spans="1:7" ht="19.5" x14ac:dyDescent="0.4">
      <c r="A2" s="324" t="s">
        <v>156</v>
      </c>
      <c r="B2" s="324"/>
      <c r="C2" s="324"/>
      <c r="D2" s="324"/>
      <c r="E2" s="202"/>
      <c r="F2" s="67"/>
      <c r="G2" s="67"/>
    </row>
    <row r="3" spans="1:7" ht="19.5" x14ac:dyDescent="0.4">
      <c r="A3" s="234" t="s">
        <v>160</v>
      </c>
      <c r="B3" s="234"/>
      <c r="C3" s="234"/>
      <c r="D3" s="234"/>
      <c r="E3" s="202"/>
      <c r="F3" s="67"/>
      <c r="G3" s="67"/>
    </row>
    <row r="4" spans="1:7" ht="19.5" x14ac:dyDescent="0.4">
      <c r="A4" s="234"/>
      <c r="B4" s="234"/>
      <c r="C4" s="234"/>
      <c r="D4" s="234"/>
      <c r="E4" s="202"/>
      <c r="F4" s="67"/>
      <c r="G4" s="67"/>
    </row>
    <row r="5" spans="1:7" ht="20.25" thickBot="1" x14ac:dyDescent="0.45">
      <c r="A5" s="203"/>
      <c r="B5" s="204"/>
      <c r="C5" s="205"/>
      <c r="D5" s="155"/>
      <c r="E5" s="206"/>
      <c r="F5" s="155"/>
      <c r="G5" s="155"/>
    </row>
    <row r="6" spans="1:7" ht="20.25" thickBot="1" x14ac:dyDescent="0.45">
      <c r="A6" s="203"/>
      <c r="B6" s="204"/>
      <c r="C6" s="205"/>
      <c r="D6" s="155"/>
      <c r="E6" s="207"/>
      <c r="F6" s="51"/>
      <c r="G6" s="51"/>
    </row>
    <row r="7" spans="1:7" ht="18" x14ac:dyDescent="0.35">
      <c r="A7" s="208"/>
      <c r="B7" s="209"/>
      <c r="C7" s="210"/>
      <c r="D7" s="211" t="s">
        <v>177</v>
      </c>
      <c r="E7" s="212"/>
      <c r="F7" s="213"/>
      <c r="G7" s="214"/>
    </row>
    <row r="8" spans="1:7" ht="16.5" x14ac:dyDescent="0.3">
      <c r="A8" s="215"/>
      <c r="B8" s="216"/>
      <c r="C8" s="14"/>
      <c r="D8" s="24"/>
      <c r="E8" s="218"/>
      <c r="F8" s="218"/>
      <c r="G8" s="219"/>
    </row>
    <row r="9" spans="1:7" ht="16.5" x14ac:dyDescent="0.3">
      <c r="A9" s="215"/>
      <c r="B9" s="216"/>
      <c r="C9" s="14"/>
      <c r="D9" s="24"/>
      <c r="E9" s="218"/>
      <c r="F9" s="218"/>
      <c r="G9" s="219"/>
    </row>
    <row r="10" spans="1:7" ht="16.5" x14ac:dyDescent="0.3">
      <c r="A10" s="215"/>
      <c r="B10" s="216"/>
      <c r="C10" s="14"/>
      <c r="D10" s="24"/>
      <c r="E10" s="218"/>
      <c r="F10" s="218"/>
      <c r="G10" s="219"/>
    </row>
    <row r="11" spans="1:7" ht="16.5" x14ac:dyDescent="0.3">
      <c r="A11" s="215"/>
      <c r="B11" s="216"/>
      <c r="C11" s="98"/>
      <c r="D11" s="20"/>
      <c r="E11" s="218"/>
      <c r="F11" s="218"/>
      <c r="G11" s="219"/>
    </row>
    <row r="12" spans="1:7" ht="17.25" thickBot="1" x14ac:dyDescent="0.35">
      <c r="A12" s="215"/>
      <c r="B12" s="216"/>
      <c r="C12" s="220"/>
      <c r="D12" s="217"/>
      <c r="E12" s="44"/>
      <c r="F12" s="44"/>
      <c r="G12" s="219"/>
    </row>
    <row r="13" spans="1:7" ht="18.75" thickBot="1" x14ac:dyDescent="0.4">
      <c r="A13" s="325" t="s">
        <v>3</v>
      </c>
      <c r="B13" s="326"/>
      <c r="C13" s="326"/>
      <c r="D13" s="327"/>
      <c r="E13" s="233">
        <f>SUM(E8:E12)</f>
        <v>0</v>
      </c>
      <c r="F13" s="233">
        <f>SUM(F8:F12)</f>
        <v>0</v>
      </c>
      <c r="G13" s="235">
        <f>E13-F13</f>
        <v>0</v>
      </c>
    </row>
  </sheetData>
  <mergeCells count="3">
    <mergeCell ref="A1:D1"/>
    <mergeCell ref="A2:D2"/>
    <mergeCell ref="A13:D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86B82-1734-495D-AC94-AD95C1A2E85F}">
  <dimension ref="A1:G46"/>
  <sheetViews>
    <sheetView workbookViewId="0">
      <selection activeCell="B9" sqref="B9"/>
    </sheetView>
  </sheetViews>
  <sheetFormatPr defaultRowHeight="15" x14ac:dyDescent="0.25"/>
  <cols>
    <col min="1" max="1" width="15.7109375" customWidth="1"/>
    <col min="2" max="2" width="16.42578125" bestFit="1" customWidth="1"/>
    <col min="3" max="3" width="12.28515625" bestFit="1" customWidth="1"/>
    <col min="4" max="4" width="74.42578125" bestFit="1" customWidth="1"/>
    <col min="5" max="7" width="23.7109375" bestFit="1" customWidth="1"/>
  </cols>
  <sheetData>
    <row r="1" spans="1:7" ht="19.5" x14ac:dyDescent="0.4">
      <c r="A1" s="242" t="s">
        <v>4</v>
      </c>
      <c r="B1" s="242"/>
      <c r="C1" s="242"/>
      <c r="D1" s="242"/>
      <c r="E1" s="243"/>
      <c r="F1" s="244"/>
      <c r="G1" s="243"/>
    </row>
    <row r="2" spans="1:7" ht="19.5" x14ac:dyDescent="0.4">
      <c r="A2" s="242" t="s">
        <v>161</v>
      </c>
      <c r="B2" s="242"/>
      <c r="C2" s="242"/>
      <c r="D2" s="242"/>
      <c r="E2" s="243"/>
      <c r="F2" s="244"/>
      <c r="G2" s="243"/>
    </row>
    <row r="3" spans="1:7" ht="19.5" x14ac:dyDescent="0.4">
      <c r="A3" s="245" t="s">
        <v>162</v>
      </c>
      <c r="B3" s="246"/>
      <c r="C3" s="247"/>
      <c r="D3" s="248"/>
      <c r="E3" s="249"/>
      <c r="F3" s="250"/>
      <c r="G3" s="249"/>
    </row>
    <row r="4" spans="1:7" ht="20.25" thickBot="1" x14ac:dyDescent="0.45">
      <c r="A4" s="251"/>
      <c r="B4" s="252"/>
      <c r="C4" s="253"/>
      <c r="D4" s="254"/>
      <c r="E4" s="255"/>
      <c r="F4" s="206"/>
      <c r="G4" s="255"/>
    </row>
    <row r="5" spans="1:7" ht="20.25" thickBot="1" x14ac:dyDescent="0.45">
      <c r="A5" s="256"/>
      <c r="B5" s="257"/>
      <c r="C5" s="258"/>
      <c r="D5" s="259"/>
      <c r="E5" s="260"/>
      <c r="F5" s="261"/>
      <c r="G5" s="260"/>
    </row>
    <row r="6" spans="1:7" ht="19.5" x14ac:dyDescent="0.4">
      <c r="A6" s="246"/>
      <c r="B6" s="246"/>
      <c r="C6" s="247"/>
      <c r="D6" s="262"/>
      <c r="E6" s="250"/>
      <c r="F6" s="250"/>
      <c r="G6" s="249"/>
    </row>
    <row r="7" spans="1:7" ht="18" x14ac:dyDescent="0.35">
      <c r="A7" s="263"/>
      <c r="B7" s="264"/>
      <c r="C7" s="264"/>
      <c r="D7" s="265" t="s">
        <v>177</v>
      </c>
      <c r="E7" s="266">
        <v>655260278.49000001</v>
      </c>
      <c r="F7" s="266"/>
      <c r="G7" s="266">
        <f>E7</f>
        <v>655260278.49000001</v>
      </c>
    </row>
    <row r="8" spans="1:7" ht="16.5" x14ac:dyDescent="0.3">
      <c r="A8" s="267">
        <v>46028</v>
      </c>
      <c r="B8" s="43" t="s">
        <v>178</v>
      </c>
      <c r="C8" s="268"/>
      <c r="D8" s="42"/>
      <c r="E8" s="44">
        <v>22750000</v>
      </c>
      <c r="F8" s="44"/>
      <c r="G8" s="44">
        <f>G7+E8-F8</f>
        <v>678010278.49000001</v>
      </c>
    </row>
    <row r="9" spans="1:7" ht="16.5" x14ac:dyDescent="0.3">
      <c r="A9" s="267"/>
      <c r="B9" s="43"/>
      <c r="C9" s="268"/>
      <c r="D9" s="42"/>
      <c r="E9" s="221"/>
      <c r="F9" s="44"/>
      <c r="G9" s="44"/>
    </row>
    <row r="10" spans="1:7" ht="16.5" x14ac:dyDescent="0.3">
      <c r="A10" s="267"/>
      <c r="B10" s="43"/>
      <c r="C10" s="268"/>
      <c r="D10" s="42"/>
      <c r="E10" s="221"/>
      <c r="F10" s="44"/>
      <c r="G10" s="44"/>
    </row>
    <row r="11" spans="1:7" ht="16.5" x14ac:dyDescent="0.3">
      <c r="A11" s="267"/>
      <c r="B11" s="43"/>
      <c r="C11" s="268"/>
      <c r="D11" s="42"/>
      <c r="E11" s="44"/>
      <c r="F11" s="44"/>
      <c r="G11" s="44"/>
    </row>
    <row r="12" spans="1:7" ht="16.5" x14ac:dyDescent="0.3">
      <c r="A12" s="267"/>
      <c r="B12" s="43"/>
      <c r="C12" s="268"/>
      <c r="D12" s="42"/>
      <c r="E12" s="44"/>
      <c r="F12" s="44"/>
      <c r="G12" s="44"/>
    </row>
    <row r="13" spans="1:7" ht="16.5" x14ac:dyDescent="0.3">
      <c r="A13" s="267"/>
      <c r="B13" s="43"/>
      <c r="C13" s="268"/>
      <c r="D13" s="42"/>
      <c r="E13" s="44"/>
      <c r="F13" s="44"/>
      <c r="G13" s="44"/>
    </row>
    <row r="14" spans="1:7" ht="16.5" x14ac:dyDescent="0.3">
      <c r="A14" s="267"/>
      <c r="B14" s="43"/>
      <c r="C14" s="268"/>
      <c r="D14" s="42"/>
      <c r="E14" s="221"/>
      <c r="F14" s="221"/>
      <c r="G14" s="44"/>
    </row>
    <row r="15" spans="1:7" ht="16.5" x14ac:dyDescent="0.3">
      <c r="A15" s="267"/>
      <c r="B15" s="268"/>
      <c r="C15" s="268"/>
      <c r="D15" s="42"/>
      <c r="E15" s="221"/>
      <c r="F15" s="221"/>
      <c r="G15" s="44"/>
    </row>
    <row r="16" spans="1:7" ht="18" x14ac:dyDescent="0.35">
      <c r="A16" s="267"/>
      <c r="B16" s="268"/>
      <c r="C16" s="268"/>
      <c r="D16" s="269"/>
      <c r="E16" s="44"/>
      <c r="F16" s="44"/>
      <c r="G16" s="44"/>
    </row>
    <row r="17" spans="1:7" ht="18" x14ac:dyDescent="0.35">
      <c r="A17" s="267"/>
      <c r="B17" s="268"/>
      <c r="C17" s="268"/>
      <c r="D17" s="265"/>
      <c r="E17" s="44"/>
      <c r="F17" s="44"/>
      <c r="G17" s="44"/>
    </row>
    <row r="18" spans="1:7" ht="18" x14ac:dyDescent="0.35">
      <c r="A18" s="267"/>
      <c r="B18" s="268"/>
      <c r="C18" s="268"/>
      <c r="D18" s="265"/>
      <c r="E18" s="44"/>
      <c r="F18" s="44"/>
      <c r="G18" s="44"/>
    </row>
    <row r="19" spans="1:7" ht="16.5" x14ac:dyDescent="0.3">
      <c r="A19" s="267"/>
      <c r="B19" s="43"/>
      <c r="C19" s="268"/>
      <c r="D19" s="42"/>
      <c r="E19" s="44"/>
      <c r="F19" s="44"/>
      <c r="G19" s="44"/>
    </row>
    <row r="20" spans="1:7" ht="16.5" x14ac:dyDescent="0.3">
      <c r="A20" s="267"/>
      <c r="B20" s="43"/>
      <c r="C20" s="268"/>
      <c r="D20" s="42"/>
      <c r="E20" s="44"/>
      <c r="F20" s="44"/>
      <c r="G20" s="44"/>
    </row>
    <row r="21" spans="1:7" ht="16.5" x14ac:dyDescent="0.3">
      <c r="A21" s="267"/>
      <c r="B21" s="43"/>
      <c r="C21" s="268"/>
      <c r="D21" s="42"/>
      <c r="E21" s="44"/>
      <c r="F21" s="44"/>
      <c r="G21" s="44"/>
    </row>
    <row r="22" spans="1:7" ht="16.5" x14ac:dyDescent="0.3">
      <c r="A22" s="267"/>
      <c r="B22" s="43"/>
      <c r="C22" s="268"/>
      <c r="D22" s="42"/>
      <c r="E22" s="44"/>
      <c r="F22" s="44"/>
      <c r="G22" s="44"/>
    </row>
    <row r="23" spans="1:7" ht="16.5" x14ac:dyDescent="0.3">
      <c r="A23" s="267"/>
      <c r="B23" s="43"/>
      <c r="C23" s="268"/>
      <c r="D23" s="41"/>
      <c r="E23" s="44"/>
      <c r="F23" s="44"/>
      <c r="G23" s="44"/>
    </row>
    <row r="24" spans="1:7" ht="16.5" x14ac:dyDescent="0.3">
      <c r="A24" s="267"/>
      <c r="B24" s="43"/>
      <c r="C24" s="268"/>
      <c r="D24" s="42"/>
      <c r="E24" s="44"/>
      <c r="F24" s="44"/>
      <c r="G24" s="44"/>
    </row>
    <row r="25" spans="1:7" ht="16.5" x14ac:dyDescent="0.3">
      <c r="A25" s="267"/>
      <c r="B25" s="43"/>
      <c r="C25" s="268"/>
      <c r="D25" s="42"/>
      <c r="E25" s="44"/>
      <c r="F25" s="44"/>
      <c r="G25" s="44"/>
    </row>
    <row r="26" spans="1:7" ht="16.5" x14ac:dyDescent="0.3">
      <c r="A26" s="267"/>
      <c r="B26" s="43"/>
      <c r="C26" s="268"/>
      <c r="D26" s="42"/>
      <c r="E26" s="44"/>
      <c r="F26" s="44"/>
      <c r="G26" s="44"/>
    </row>
    <row r="27" spans="1:7" ht="16.5" x14ac:dyDescent="0.3">
      <c r="A27" s="267"/>
      <c r="B27" s="43"/>
      <c r="C27" s="268"/>
      <c r="D27" s="42"/>
      <c r="E27" s="44"/>
      <c r="F27" s="44"/>
      <c r="G27" s="44"/>
    </row>
    <row r="28" spans="1:7" ht="16.5" x14ac:dyDescent="0.3">
      <c r="A28" s="267"/>
      <c r="B28" s="43"/>
      <c r="C28" s="268"/>
      <c r="D28" s="42"/>
      <c r="E28" s="44"/>
      <c r="F28" s="221"/>
      <c r="G28" s="44"/>
    </row>
    <row r="29" spans="1:7" ht="16.5" x14ac:dyDescent="0.3">
      <c r="A29" s="267"/>
      <c r="B29" s="43"/>
      <c r="C29" s="268"/>
      <c r="D29" s="42"/>
      <c r="E29" s="44"/>
      <c r="F29" s="44"/>
      <c r="G29" s="44"/>
    </row>
    <row r="30" spans="1:7" ht="16.5" x14ac:dyDescent="0.3">
      <c r="A30" s="267"/>
      <c r="B30" s="43"/>
      <c r="C30" s="268"/>
      <c r="D30" s="270"/>
      <c r="E30" s="44"/>
      <c r="F30" s="44"/>
      <c r="G30" s="44"/>
    </row>
    <row r="31" spans="1:7" ht="16.5" x14ac:dyDescent="0.3">
      <c r="A31" s="267"/>
      <c r="B31" s="43"/>
      <c r="C31" s="268"/>
      <c r="D31" s="42"/>
      <c r="E31" s="44"/>
      <c r="F31" s="44"/>
      <c r="G31" s="44"/>
    </row>
    <row r="32" spans="1:7" ht="16.5" x14ac:dyDescent="0.3">
      <c r="A32" s="267"/>
      <c r="B32" s="43"/>
      <c r="C32" s="271"/>
      <c r="D32" s="42"/>
      <c r="E32" s="44"/>
      <c r="F32" s="44"/>
      <c r="G32" s="44"/>
    </row>
    <row r="33" spans="1:7" ht="16.5" x14ac:dyDescent="0.3">
      <c r="A33" s="267"/>
      <c r="B33" s="43"/>
      <c r="C33" s="271"/>
      <c r="D33" s="42"/>
      <c r="E33" s="239"/>
      <c r="F33" s="221"/>
      <c r="G33" s="44"/>
    </row>
    <row r="34" spans="1:7" ht="16.5" x14ac:dyDescent="0.3">
      <c r="A34" s="267"/>
      <c r="B34" s="43"/>
      <c r="C34" s="271"/>
      <c r="D34" s="42"/>
      <c r="E34" s="240"/>
      <c r="F34" s="221"/>
      <c r="G34" s="44"/>
    </row>
    <row r="35" spans="1:7" ht="16.5" x14ac:dyDescent="0.3">
      <c r="A35" s="267"/>
      <c r="B35" s="43"/>
      <c r="C35" s="271"/>
      <c r="D35" s="42"/>
      <c r="E35" s="239"/>
      <c r="F35" s="44"/>
      <c r="G35" s="44"/>
    </row>
    <row r="36" spans="1:7" ht="16.5" x14ac:dyDescent="0.3">
      <c r="A36" s="267"/>
      <c r="B36" s="268"/>
      <c r="C36" s="271"/>
      <c r="D36" s="42"/>
      <c r="E36" s="239"/>
      <c r="F36" s="44"/>
      <c r="G36" s="44"/>
    </row>
    <row r="37" spans="1:7" ht="16.5" x14ac:dyDescent="0.3">
      <c r="A37" s="267"/>
      <c r="B37" s="268"/>
      <c r="C37" s="271"/>
      <c r="D37" s="272"/>
      <c r="E37" s="239"/>
      <c r="F37" s="221"/>
      <c r="G37" s="44"/>
    </row>
    <row r="38" spans="1:7" ht="16.5" x14ac:dyDescent="0.3">
      <c r="A38" s="267"/>
      <c r="B38" s="268"/>
      <c r="C38" s="268"/>
      <c r="D38" s="42"/>
      <c r="E38" s="44"/>
      <c r="F38" s="44"/>
      <c r="G38" s="44"/>
    </row>
    <row r="39" spans="1:7" ht="16.5" x14ac:dyDescent="0.3">
      <c r="A39" s="267"/>
      <c r="B39" s="268"/>
      <c r="C39" s="268"/>
      <c r="D39" s="273"/>
      <c r="E39" s="221"/>
      <c r="F39" s="221"/>
      <c r="G39" s="44"/>
    </row>
    <row r="40" spans="1:7" ht="16.5" x14ac:dyDescent="0.3">
      <c r="A40" s="267"/>
      <c r="B40" s="268"/>
      <c r="C40" s="268"/>
      <c r="D40" s="41"/>
      <c r="E40" s="44"/>
      <c r="F40" s="44"/>
      <c r="G40" s="44"/>
    </row>
    <row r="41" spans="1:7" ht="16.5" x14ac:dyDescent="0.3">
      <c r="A41" s="267"/>
      <c r="B41" s="268"/>
      <c r="C41" s="268"/>
      <c r="D41" s="42"/>
      <c r="E41" s="221"/>
      <c r="F41" s="221"/>
      <c r="G41" s="44"/>
    </row>
    <row r="42" spans="1:7" ht="16.5" x14ac:dyDescent="0.3">
      <c r="A42" s="267"/>
      <c r="B42" s="268"/>
      <c r="C42" s="268"/>
      <c r="D42" s="42"/>
      <c r="E42" s="221"/>
      <c r="F42" s="221"/>
      <c r="G42" s="44"/>
    </row>
    <row r="43" spans="1:7" ht="16.5" x14ac:dyDescent="0.3">
      <c r="A43" s="267"/>
      <c r="B43" s="268"/>
      <c r="C43" s="268"/>
      <c r="D43" s="42"/>
      <c r="E43" s="44"/>
      <c r="F43" s="221"/>
      <c r="G43" s="44"/>
    </row>
    <row r="44" spans="1:7" ht="16.5" x14ac:dyDescent="0.3">
      <c r="A44" s="267"/>
      <c r="B44" s="268"/>
      <c r="C44" s="268"/>
      <c r="D44" s="42"/>
      <c r="E44" s="44"/>
      <c r="F44" s="221"/>
      <c r="G44" s="44"/>
    </row>
    <row r="45" spans="1:7" ht="17.25" thickBot="1" x14ac:dyDescent="0.35">
      <c r="A45" s="267"/>
      <c r="B45" s="268"/>
      <c r="C45" s="268"/>
      <c r="D45" s="42"/>
      <c r="E45" s="44"/>
      <c r="F45" s="221"/>
      <c r="G45" s="44"/>
    </row>
    <row r="46" spans="1:7" ht="18.75" thickBot="1" x14ac:dyDescent="0.4">
      <c r="A46" s="328" t="s">
        <v>3</v>
      </c>
      <c r="B46" s="329"/>
      <c r="C46" s="329"/>
      <c r="D46" s="330"/>
      <c r="E46" s="46">
        <f>SUM(E7:E45)</f>
        <v>678010278.49000001</v>
      </c>
      <c r="F46" s="46">
        <f>SUM(F7:F45)</f>
        <v>0</v>
      </c>
      <c r="G46" s="46">
        <f>E46-F46</f>
        <v>678010278.49000001</v>
      </c>
    </row>
  </sheetData>
  <mergeCells count="1">
    <mergeCell ref="A46:D4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75EE3-481A-474A-AC55-6D8247C61733}">
  <dimension ref="A1:G18"/>
  <sheetViews>
    <sheetView workbookViewId="0">
      <selection activeCell="G12" sqref="G12"/>
    </sheetView>
  </sheetViews>
  <sheetFormatPr defaultRowHeight="15" x14ac:dyDescent="0.25"/>
  <cols>
    <col min="1" max="1" width="15.7109375" bestFit="1" customWidth="1"/>
    <col min="2" max="2" width="18" bestFit="1" customWidth="1"/>
    <col min="3" max="3" width="11.7109375" bestFit="1" customWidth="1"/>
    <col min="4" max="4" width="71.42578125" customWidth="1"/>
    <col min="5" max="6" width="23.7109375" bestFit="1" customWidth="1"/>
    <col min="7" max="7" width="22.85546875" bestFit="1" customWidth="1"/>
  </cols>
  <sheetData>
    <row r="1" spans="1:7" ht="19.5" x14ac:dyDescent="0.4">
      <c r="A1" s="331" t="s">
        <v>4</v>
      </c>
      <c r="B1" s="331"/>
      <c r="C1" s="331"/>
      <c r="D1" s="331"/>
      <c r="E1" s="274"/>
      <c r="F1" s="274"/>
      <c r="G1" s="274"/>
    </row>
    <row r="2" spans="1:7" ht="19.5" x14ac:dyDescent="0.4">
      <c r="A2" s="331" t="s">
        <v>163</v>
      </c>
      <c r="B2" s="331"/>
      <c r="C2" s="331"/>
      <c r="D2" s="331"/>
      <c r="E2" s="331"/>
      <c r="F2" s="331"/>
      <c r="G2" s="331"/>
    </row>
    <row r="3" spans="1:7" ht="19.5" x14ac:dyDescent="0.4">
      <c r="A3" s="275" t="s">
        <v>164</v>
      </c>
      <c r="B3" s="236"/>
      <c r="C3" s="237"/>
      <c r="D3" s="238"/>
      <c r="E3" s="274"/>
      <c r="F3" s="274"/>
      <c r="G3" s="274"/>
    </row>
    <row r="4" spans="1:7" ht="15.75" thickBot="1" x14ac:dyDescent="0.3">
      <c r="A4" s="274"/>
      <c r="B4" s="274"/>
      <c r="C4" s="274"/>
      <c r="D4" s="274"/>
      <c r="E4" s="274"/>
      <c r="F4" s="274"/>
      <c r="G4" s="274"/>
    </row>
    <row r="5" spans="1:7" ht="18" x14ac:dyDescent="0.35">
      <c r="A5" s="276"/>
      <c r="B5" s="276"/>
      <c r="C5" s="277"/>
      <c r="D5" s="278" t="s">
        <v>157</v>
      </c>
      <c r="E5" s="279">
        <v>1088102238.79</v>
      </c>
      <c r="F5" s="279"/>
      <c r="G5" s="280">
        <f>E5</f>
        <v>1088102238.79</v>
      </c>
    </row>
    <row r="6" spans="1:7" ht="16.5" x14ac:dyDescent="0.3">
      <c r="A6" s="281">
        <v>46027</v>
      </c>
      <c r="B6" s="21"/>
      <c r="C6" s="282"/>
      <c r="D6" s="24" t="s">
        <v>158</v>
      </c>
      <c r="E6" s="283">
        <v>50000000</v>
      </c>
      <c r="F6" s="284"/>
      <c r="G6" s="285">
        <f>G5+E6-F6</f>
        <v>1138102238.79</v>
      </c>
    </row>
    <row r="7" spans="1:7" ht="165" x14ac:dyDescent="0.3">
      <c r="A7" s="281">
        <v>46027</v>
      </c>
      <c r="B7" s="286"/>
      <c r="C7" s="282" t="s">
        <v>207</v>
      </c>
      <c r="D7" s="287" t="s">
        <v>204</v>
      </c>
      <c r="E7" s="23"/>
      <c r="F7" s="288">
        <v>1070118500.15</v>
      </c>
      <c r="G7" s="285">
        <f t="shared" ref="G7:G10" si="0">G6+E7-F7</f>
        <v>67983738.639999986</v>
      </c>
    </row>
    <row r="8" spans="1:7" ht="33" x14ac:dyDescent="0.3">
      <c r="A8" s="281">
        <v>46027</v>
      </c>
      <c r="B8" s="286"/>
      <c r="C8" s="282"/>
      <c r="D8" s="287" t="s">
        <v>165</v>
      </c>
      <c r="E8" s="23"/>
      <c r="F8" s="288">
        <v>50000</v>
      </c>
      <c r="G8" s="285">
        <f t="shared" si="0"/>
        <v>67933738.639999986</v>
      </c>
    </row>
    <row r="9" spans="1:7" ht="49.5" x14ac:dyDescent="0.3">
      <c r="A9" s="281">
        <v>46027</v>
      </c>
      <c r="B9" s="289"/>
      <c r="C9" s="282" t="s">
        <v>207</v>
      </c>
      <c r="D9" s="15" t="s">
        <v>205</v>
      </c>
      <c r="E9" s="290"/>
      <c r="F9" s="291">
        <v>23823065</v>
      </c>
      <c r="G9" s="285">
        <f t="shared" si="0"/>
        <v>44110673.639999986</v>
      </c>
    </row>
    <row r="10" spans="1:7" ht="16.5" x14ac:dyDescent="0.3">
      <c r="A10" s="281">
        <v>46027</v>
      </c>
      <c r="B10" s="292"/>
      <c r="C10" s="292"/>
      <c r="D10" s="228" t="s">
        <v>206</v>
      </c>
      <c r="E10" s="290"/>
      <c r="F10" s="290">
        <v>50000</v>
      </c>
      <c r="G10" s="285">
        <f t="shared" si="0"/>
        <v>44060673.639999986</v>
      </c>
    </row>
    <row r="11" spans="1:7" ht="16.5" x14ac:dyDescent="0.3">
      <c r="A11" s="281"/>
      <c r="B11" s="293"/>
      <c r="C11" s="293"/>
      <c r="D11" s="20"/>
      <c r="E11" s="290"/>
      <c r="F11" s="291"/>
      <c r="G11" s="285"/>
    </row>
    <row r="12" spans="1:7" ht="16.5" x14ac:dyDescent="0.3">
      <c r="A12" s="281"/>
      <c r="B12" s="293"/>
      <c r="C12" s="292"/>
      <c r="D12" s="287"/>
      <c r="E12" s="290"/>
      <c r="F12" s="291"/>
      <c r="G12" s="285"/>
    </row>
    <row r="13" spans="1:7" ht="16.5" x14ac:dyDescent="0.3">
      <c r="A13" s="281"/>
      <c r="B13" s="292"/>
      <c r="C13" s="292"/>
      <c r="D13" s="228"/>
      <c r="E13" s="290"/>
      <c r="F13" s="290"/>
      <c r="G13" s="285"/>
    </row>
    <row r="14" spans="1:7" ht="16.5" x14ac:dyDescent="0.3">
      <c r="A14" s="281"/>
      <c r="B14" s="293"/>
      <c r="C14" s="293"/>
      <c r="D14" s="24"/>
      <c r="E14" s="290"/>
      <c r="F14" s="291"/>
      <c r="G14" s="285"/>
    </row>
    <row r="15" spans="1:7" ht="16.5" x14ac:dyDescent="0.3">
      <c r="A15" s="281"/>
      <c r="B15" s="292"/>
      <c r="C15" s="292"/>
      <c r="D15" s="60"/>
      <c r="E15" s="290"/>
      <c r="F15" s="290"/>
      <c r="G15" s="285"/>
    </row>
    <row r="16" spans="1:7" ht="16.5" x14ac:dyDescent="0.3">
      <c r="A16" s="281"/>
      <c r="B16" s="293"/>
      <c r="C16" s="293"/>
      <c r="D16" s="60"/>
      <c r="E16" s="290"/>
      <c r="F16" s="291"/>
      <c r="G16" s="285"/>
    </row>
    <row r="17" spans="1:7" ht="17.25" thickBot="1" x14ac:dyDescent="0.35">
      <c r="A17" s="281"/>
      <c r="B17" s="293"/>
      <c r="C17" s="292"/>
      <c r="D17" s="228"/>
      <c r="E17" s="290"/>
      <c r="F17" s="291"/>
      <c r="G17" s="285"/>
    </row>
    <row r="18" spans="1:7" ht="18.75" thickBot="1" x14ac:dyDescent="0.4">
      <c r="A18" s="321" t="s">
        <v>3</v>
      </c>
      <c r="B18" s="322"/>
      <c r="C18" s="322"/>
      <c r="D18" s="323"/>
      <c r="E18" s="64">
        <f>SUM(E5:E17)</f>
        <v>1138102238.79</v>
      </c>
      <c r="F18" s="64">
        <f>SUM(F5:F17)</f>
        <v>1094041565.1500001</v>
      </c>
      <c r="G18" s="294">
        <f>E18-F18</f>
        <v>44060673.639999866</v>
      </c>
    </row>
  </sheetData>
  <mergeCells count="3">
    <mergeCell ref="A1:D1"/>
    <mergeCell ref="A2:G2"/>
    <mergeCell ref="A18:D1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8604D-9B7C-4D98-B298-30493C450BBF}">
  <dimension ref="A1:G15"/>
  <sheetViews>
    <sheetView workbookViewId="0">
      <selection activeCell="I29" sqref="I29"/>
    </sheetView>
  </sheetViews>
  <sheetFormatPr defaultRowHeight="15" x14ac:dyDescent="0.25"/>
  <cols>
    <col min="1" max="1" width="15.7109375" bestFit="1" customWidth="1"/>
    <col min="2" max="2" width="17.7109375" bestFit="1" customWidth="1"/>
    <col min="4" max="4" width="40.28515625" bestFit="1" customWidth="1"/>
    <col min="5" max="5" width="16.28515625" bestFit="1" customWidth="1"/>
    <col min="6" max="6" width="10.28515625" bestFit="1" customWidth="1"/>
    <col min="7" max="7" width="16.28515625" bestFit="1" customWidth="1"/>
  </cols>
  <sheetData>
    <row r="1" spans="1:7" ht="19.5" x14ac:dyDescent="0.4">
      <c r="A1" s="324" t="s">
        <v>4</v>
      </c>
      <c r="B1" s="324"/>
      <c r="C1" s="324"/>
      <c r="D1" s="324"/>
      <c r="E1" s="146"/>
      <c r="F1" s="295"/>
      <c r="G1" s="146"/>
    </row>
    <row r="2" spans="1:7" ht="19.5" x14ac:dyDescent="0.4">
      <c r="A2" s="324" t="s">
        <v>166</v>
      </c>
      <c r="B2" s="324"/>
      <c r="C2" s="324"/>
      <c r="D2" s="324"/>
      <c r="E2" s="146"/>
      <c r="F2" s="295"/>
      <c r="G2" s="146"/>
    </row>
    <row r="3" spans="1:7" ht="19.5" x14ac:dyDescent="0.4">
      <c r="A3" s="296" t="s">
        <v>167</v>
      </c>
      <c r="B3" s="50"/>
      <c r="C3" s="50"/>
      <c r="D3" s="51"/>
      <c r="E3" s="148"/>
      <c r="F3" s="153"/>
      <c r="G3" s="148"/>
    </row>
    <row r="4" spans="1:7" ht="19.5" x14ac:dyDescent="0.4">
      <c r="A4" s="297"/>
      <c r="B4" s="50"/>
      <c r="C4" s="50"/>
      <c r="D4" s="51"/>
      <c r="E4" s="148"/>
      <c r="F4" s="153"/>
      <c r="G4" s="148"/>
    </row>
    <row r="5" spans="1:7" ht="19.5" x14ac:dyDescent="0.4">
      <c r="A5" s="297"/>
      <c r="B5" s="50"/>
      <c r="C5" s="50"/>
      <c r="D5" s="51"/>
      <c r="E5" s="148"/>
      <c r="F5" s="153"/>
      <c r="G5" s="148"/>
    </row>
    <row r="7" spans="1:7" ht="15.75" thickBot="1" x14ac:dyDescent="0.3"/>
    <row r="8" spans="1:7" ht="18.75" thickBot="1" x14ac:dyDescent="0.4">
      <c r="A8" s="298" t="s">
        <v>168</v>
      </c>
      <c r="B8" s="299" t="s">
        <v>169</v>
      </c>
      <c r="C8" s="299"/>
      <c r="D8" s="300" t="s">
        <v>170</v>
      </c>
      <c r="E8" s="332" t="s">
        <v>171</v>
      </c>
      <c r="F8" s="333"/>
      <c r="G8" s="334"/>
    </row>
    <row r="9" spans="1:7" ht="18.75" thickBot="1" x14ac:dyDescent="0.4">
      <c r="A9" s="301"/>
      <c r="B9" s="302" t="s">
        <v>172</v>
      </c>
      <c r="C9" s="302"/>
      <c r="D9" s="303"/>
      <c r="E9" s="304" t="s">
        <v>173</v>
      </c>
      <c r="F9" s="305" t="s">
        <v>174</v>
      </c>
      <c r="G9" s="304" t="s">
        <v>175</v>
      </c>
    </row>
    <row r="10" spans="1:7" ht="18" x14ac:dyDescent="0.35">
      <c r="A10" s="194"/>
      <c r="B10" s="76"/>
      <c r="C10" s="76"/>
      <c r="D10" s="59" t="s">
        <v>176</v>
      </c>
      <c r="E10" s="306">
        <v>3730.26</v>
      </c>
      <c r="F10" s="177"/>
      <c r="G10" s="306">
        <f>E10</f>
        <v>3730.26</v>
      </c>
    </row>
    <row r="11" spans="1:7" ht="16.5" x14ac:dyDescent="0.3">
      <c r="A11" s="281"/>
      <c r="B11" s="107"/>
      <c r="C11" s="76"/>
      <c r="D11" s="217"/>
      <c r="E11" s="307"/>
      <c r="F11" s="308"/>
      <c r="G11" s="307"/>
    </row>
    <row r="12" spans="1:7" ht="16.5" x14ac:dyDescent="0.3">
      <c r="A12" s="281"/>
      <c r="B12" s="107"/>
      <c r="C12" s="76"/>
      <c r="D12" s="217"/>
      <c r="E12" s="307"/>
      <c r="F12" s="308"/>
      <c r="G12" s="307"/>
    </row>
    <row r="13" spans="1:7" ht="16.5" x14ac:dyDescent="0.3">
      <c r="A13" s="281"/>
      <c r="B13" s="107"/>
      <c r="C13" s="76"/>
      <c r="D13" s="217"/>
      <c r="E13" s="307"/>
      <c r="F13" s="308"/>
      <c r="G13" s="307"/>
    </row>
    <row r="14" spans="1:7" ht="17.25" thickBot="1" x14ac:dyDescent="0.35">
      <c r="A14" s="7"/>
      <c r="B14" s="102"/>
      <c r="C14" s="76"/>
      <c r="D14" s="20"/>
      <c r="E14" s="307"/>
      <c r="F14" s="308"/>
      <c r="G14" s="307"/>
    </row>
    <row r="15" spans="1:7" ht="18.75" thickBot="1" x14ac:dyDescent="0.4">
      <c r="A15" s="321" t="s">
        <v>7</v>
      </c>
      <c r="B15" s="322"/>
      <c r="C15" s="322"/>
      <c r="D15" s="322"/>
      <c r="E15" s="309">
        <f>SUM(E8:E14)</f>
        <v>3730.26</v>
      </c>
      <c r="F15" s="309">
        <f>SUM(F8:F14)</f>
        <v>0</v>
      </c>
      <c r="G15" s="309">
        <f>E15-F15</f>
        <v>3730.26</v>
      </c>
    </row>
  </sheetData>
  <mergeCells count="4">
    <mergeCell ref="A1:D1"/>
    <mergeCell ref="A2:D2"/>
    <mergeCell ref="E8:G8"/>
    <mergeCell ref="A15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PETTY CASH</vt:lpstr>
      <vt:lpstr>HKD</vt:lpstr>
      <vt:lpstr>PESO</vt:lpstr>
      <vt:lpstr>RMB</vt:lpstr>
      <vt:lpstr>TAIWAN</vt:lpstr>
      <vt:lpstr>CASH DOLLARS</vt:lpstr>
      <vt:lpstr>AUD</vt:lpstr>
      <vt:lpstr>BCA GIRO</vt:lpstr>
      <vt:lpstr>BCA GIRO 1</vt:lpstr>
      <vt:lpstr>MANDIRI GIRO</vt:lpstr>
      <vt:lpstr>PANIN GIRO</vt:lpstr>
      <vt:lpstr>PANIN USD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2026-01-05T04:20:35Z</dcterms:created>
  <dcterms:modified xsi:type="dcterms:W3CDTF">2026-01-07T06:37:22Z</dcterms:modified>
</cp:coreProperties>
</file>